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nmnma\OneDrive - Jönköpings kommun\resurser\"/>
    </mc:Choice>
  </mc:AlternateContent>
  <xr:revisionPtr revIDLastSave="0" documentId="10_ncr:100000_{806C4CB2-5A94-447E-90A2-1E0162BE04E6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Planering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C12" i="1"/>
  <c r="D12" i="1" s="1"/>
  <c r="C11" i="1"/>
  <c r="D11" i="1" s="1"/>
  <c r="C10" i="1"/>
  <c r="D10" i="1" s="1"/>
  <c r="C9" i="1"/>
  <c r="D9" i="1" s="1"/>
  <c r="C16" i="1" l="1"/>
  <c r="C20" i="1" s="1"/>
  <c r="D20" i="1" s="1"/>
  <c r="C15" i="1"/>
  <c r="C19" i="1" s="1"/>
  <c r="C23" i="1" s="1"/>
  <c r="C27" i="1" s="1"/>
  <c r="D27" i="1" s="1"/>
  <c r="E27" i="1" s="1"/>
  <c r="C14" i="1"/>
  <c r="C13" i="1"/>
  <c r="C24" i="1"/>
  <c r="D23" i="1"/>
  <c r="D15" i="1" l="1"/>
  <c r="C31" i="1"/>
  <c r="D16" i="1"/>
  <c r="D19" i="1"/>
  <c r="D13" i="1"/>
  <c r="C17" i="1"/>
  <c r="D14" i="1"/>
  <c r="C18" i="1"/>
  <c r="C35" i="1"/>
  <c r="D31" i="1"/>
  <c r="C28" i="1"/>
  <c r="D24" i="1"/>
  <c r="D18" i="1" l="1"/>
  <c r="C22" i="1"/>
  <c r="D22" i="1" s="1"/>
  <c r="D17" i="1"/>
  <c r="C21" i="1"/>
  <c r="C32" i="1"/>
  <c r="D28" i="1"/>
  <c r="C39" i="1"/>
  <c r="D35" i="1"/>
  <c r="D21" i="1" l="1"/>
  <c r="C25" i="1"/>
  <c r="C26" i="1"/>
  <c r="C43" i="1"/>
  <c r="D39" i="1"/>
  <c r="C36" i="1"/>
  <c r="D32" i="1"/>
  <c r="B9" i="1"/>
  <c r="B13" i="1"/>
  <c r="J8" i="1"/>
  <c r="J7" i="1"/>
  <c r="B11" i="1"/>
  <c r="B7" i="1"/>
  <c r="D26" i="1" l="1"/>
  <c r="C30" i="1"/>
  <c r="D25" i="1"/>
  <c r="C29" i="1"/>
  <c r="C40" i="1"/>
  <c r="D36" i="1"/>
  <c r="C47" i="1"/>
  <c r="D43" i="1"/>
  <c r="A13" i="1"/>
  <c r="A9" i="1"/>
  <c r="B18" i="1"/>
  <c r="B14" i="1"/>
  <c r="B15" i="1"/>
  <c r="B12" i="1"/>
  <c r="B10" i="1"/>
  <c r="B8" i="1"/>
  <c r="D29" i="1" l="1"/>
  <c r="C33" i="1"/>
  <c r="D30" i="1"/>
  <c r="C34" i="1"/>
  <c r="C51" i="1"/>
  <c r="D47" i="1"/>
  <c r="E47" i="1" s="1"/>
  <c r="C44" i="1"/>
  <c r="D40" i="1"/>
  <c r="B16" i="1"/>
  <c r="B17" i="1"/>
  <c r="A17" i="1"/>
  <c r="B19" i="1"/>
  <c r="B22" i="1"/>
  <c r="B23" i="1"/>
  <c r="A5" i="1"/>
  <c r="D34" i="1" l="1"/>
  <c r="C38" i="1"/>
  <c r="C37" i="1"/>
  <c r="D33" i="1"/>
  <c r="C55" i="1"/>
  <c r="D51" i="1"/>
  <c r="C48" i="1"/>
  <c r="D44" i="1"/>
  <c r="B20" i="1"/>
  <c r="A21" i="1"/>
  <c r="B21" i="1"/>
  <c r="B26" i="1"/>
  <c r="B27" i="1"/>
  <c r="J5" i="1"/>
  <c r="B5" i="1"/>
  <c r="D37" i="1" l="1"/>
  <c r="C41" i="1"/>
  <c r="D38" i="1"/>
  <c r="C42" i="1"/>
  <c r="C52" i="1"/>
  <c r="D48" i="1"/>
  <c r="E48" i="1" s="1"/>
  <c r="C59" i="1"/>
  <c r="D55" i="1"/>
  <c r="B24" i="1"/>
  <c r="A25" i="1"/>
  <c r="B25" i="1"/>
  <c r="B30" i="1"/>
  <c r="B31" i="1"/>
  <c r="B6" i="1"/>
  <c r="J6" i="1"/>
  <c r="D42" i="1" l="1"/>
  <c r="C46" i="1"/>
  <c r="D41" i="1"/>
  <c r="C45" i="1"/>
  <c r="C63" i="1"/>
  <c r="D59" i="1"/>
  <c r="C56" i="1"/>
  <c r="D52" i="1"/>
  <c r="B28" i="1"/>
  <c r="B29" i="1"/>
  <c r="A29" i="1"/>
  <c r="B34" i="1"/>
  <c r="B35" i="1"/>
  <c r="D45" i="1" l="1"/>
  <c r="E45" i="1" s="1"/>
  <c r="C49" i="1"/>
  <c r="D46" i="1"/>
  <c r="E46" i="1" s="1"/>
  <c r="C50" i="1"/>
  <c r="C60" i="1"/>
  <c r="D56" i="1"/>
  <c r="E56" i="1" s="1"/>
  <c r="C67" i="1"/>
  <c r="D63" i="1"/>
  <c r="B32" i="1"/>
  <c r="A33" i="1"/>
  <c r="B33" i="1"/>
  <c r="B38" i="1"/>
  <c r="B39" i="1"/>
  <c r="D50" i="1" l="1"/>
  <c r="C54" i="1"/>
  <c r="C53" i="1"/>
  <c r="D49" i="1"/>
  <c r="C71" i="1"/>
  <c r="D67" i="1"/>
  <c r="C64" i="1"/>
  <c r="D60" i="1"/>
  <c r="B36" i="1"/>
  <c r="B37" i="1"/>
  <c r="A37" i="1"/>
  <c r="B42" i="1"/>
  <c r="B43" i="1"/>
  <c r="D53" i="1" l="1"/>
  <c r="C57" i="1"/>
  <c r="C58" i="1"/>
  <c r="D54" i="1"/>
  <c r="C68" i="1"/>
  <c r="D64" i="1"/>
  <c r="C75" i="1"/>
  <c r="D71" i="1"/>
  <c r="B40" i="1"/>
  <c r="A41" i="1"/>
  <c r="B41" i="1"/>
  <c r="B46" i="1"/>
  <c r="B47" i="1"/>
  <c r="D58" i="1" l="1"/>
  <c r="C62" i="1"/>
  <c r="D57" i="1"/>
  <c r="C61" i="1"/>
  <c r="C79" i="1"/>
  <c r="D75" i="1"/>
  <c r="C72" i="1"/>
  <c r="D68" i="1"/>
  <c r="B44" i="1"/>
  <c r="A45" i="1"/>
  <c r="B45" i="1"/>
  <c r="B50" i="1"/>
  <c r="B51" i="1"/>
  <c r="C65" i="1" l="1"/>
  <c r="D61" i="1"/>
  <c r="C66" i="1"/>
  <c r="D62" i="1"/>
  <c r="C76" i="1"/>
  <c r="D72" i="1"/>
  <c r="C83" i="1"/>
  <c r="D79" i="1"/>
  <c r="E79" i="1" s="1"/>
  <c r="B48" i="1"/>
  <c r="B49" i="1"/>
  <c r="A49" i="1"/>
  <c r="B54" i="1"/>
  <c r="B55" i="1"/>
  <c r="D66" i="1" l="1"/>
  <c r="C70" i="1"/>
  <c r="D65" i="1"/>
  <c r="C69" i="1"/>
  <c r="C87" i="1"/>
  <c r="D83" i="1"/>
  <c r="E83" i="1" s="1"/>
  <c r="C80" i="1"/>
  <c r="D76" i="1"/>
  <c r="B52" i="1"/>
  <c r="A53" i="1"/>
  <c r="B53" i="1"/>
  <c r="B58" i="1"/>
  <c r="B59" i="1"/>
  <c r="D69" i="1" l="1"/>
  <c r="C73" i="1"/>
  <c r="D70" i="1"/>
  <c r="C74" i="1"/>
  <c r="C84" i="1"/>
  <c r="D80" i="1"/>
  <c r="E80" i="1" s="1"/>
  <c r="C91" i="1"/>
  <c r="D87" i="1"/>
  <c r="B56" i="1"/>
  <c r="A57" i="1"/>
  <c r="B57" i="1"/>
  <c r="B62" i="1"/>
  <c r="B63" i="1"/>
  <c r="D74" i="1" l="1"/>
  <c r="C78" i="1"/>
  <c r="D73" i="1"/>
  <c r="C77" i="1"/>
  <c r="C95" i="1"/>
  <c r="D91" i="1"/>
  <c r="C88" i="1"/>
  <c r="D84" i="1"/>
  <c r="E84" i="1" s="1"/>
  <c r="B60" i="1"/>
  <c r="A61" i="1"/>
  <c r="B61" i="1"/>
  <c r="B66" i="1"/>
  <c r="B67" i="1"/>
  <c r="D77" i="1" l="1"/>
  <c r="E77" i="1" s="1"/>
  <c r="C81" i="1"/>
  <c r="D78" i="1"/>
  <c r="E78" i="1" s="1"/>
  <c r="C82" i="1"/>
  <c r="C92" i="1"/>
  <c r="D88" i="1"/>
  <c r="C99" i="1"/>
  <c r="D95" i="1"/>
  <c r="B64" i="1"/>
  <c r="B65" i="1"/>
  <c r="A65" i="1"/>
  <c r="B70" i="1"/>
  <c r="B71" i="1"/>
  <c r="D81" i="1" l="1"/>
  <c r="C85" i="1"/>
  <c r="D82" i="1"/>
  <c r="E82" i="1" s="1"/>
  <c r="C86" i="1"/>
  <c r="C103" i="1"/>
  <c r="D99" i="1"/>
  <c r="C96" i="1"/>
  <c r="D92" i="1"/>
  <c r="B68" i="1"/>
  <c r="B69" i="1"/>
  <c r="A69" i="1"/>
  <c r="B74" i="1"/>
  <c r="B75" i="1"/>
  <c r="D86" i="1" l="1"/>
  <c r="C90" i="1"/>
  <c r="D85" i="1"/>
  <c r="C89" i="1"/>
  <c r="C100" i="1"/>
  <c r="D96" i="1"/>
  <c r="C107" i="1"/>
  <c r="D103" i="1"/>
  <c r="B72" i="1"/>
  <c r="A73" i="1"/>
  <c r="B73" i="1"/>
  <c r="B78" i="1"/>
  <c r="B79" i="1"/>
  <c r="D89" i="1" l="1"/>
  <c r="C93" i="1"/>
  <c r="D90" i="1"/>
  <c r="C94" i="1"/>
  <c r="C111" i="1"/>
  <c r="D107" i="1"/>
  <c r="E107" i="1" s="1"/>
  <c r="C104" i="1"/>
  <c r="D100" i="1"/>
  <c r="B76" i="1"/>
  <c r="A77" i="1"/>
  <c r="B77" i="1"/>
  <c r="B82" i="1"/>
  <c r="B83" i="1"/>
  <c r="D94" i="1" l="1"/>
  <c r="C98" i="1"/>
  <c r="D93" i="1"/>
  <c r="C97" i="1"/>
  <c r="C108" i="1"/>
  <c r="D104" i="1"/>
  <c r="C115" i="1"/>
  <c r="D111" i="1"/>
  <c r="B80" i="1"/>
  <c r="B81" i="1"/>
  <c r="A81" i="1"/>
  <c r="B86" i="1"/>
  <c r="B87" i="1"/>
  <c r="D97" i="1" l="1"/>
  <c r="C101" i="1"/>
  <c r="C102" i="1"/>
  <c r="D98" i="1"/>
  <c r="C119" i="1"/>
  <c r="D115" i="1"/>
  <c r="C112" i="1"/>
  <c r="D108" i="1"/>
  <c r="E108" i="1" s="1"/>
  <c r="B84" i="1"/>
  <c r="B85" i="1"/>
  <c r="A85" i="1"/>
  <c r="B95" i="1"/>
  <c r="B90" i="1"/>
  <c r="B91" i="1"/>
  <c r="D102" i="1" l="1"/>
  <c r="C106" i="1"/>
  <c r="D101" i="1"/>
  <c r="C105" i="1"/>
  <c r="C116" i="1"/>
  <c r="D112" i="1"/>
  <c r="C123" i="1"/>
  <c r="D119" i="1"/>
  <c r="B88" i="1"/>
  <c r="A89" i="1"/>
  <c r="B89" i="1"/>
  <c r="B94" i="1"/>
  <c r="B99" i="1"/>
  <c r="D105" i="1" l="1"/>
  <c r="E105" i="1" s="1"/>
  <c r="C109" i="1"/>
  <c r="C110" i="1"/>
  <c r="D106" i="1"/>
  <c r="E106" i="1" s="1"/>
  <c r="C127" i="1"/>
  <c r="D123" i="1"/>
  <c r="E123" i="1" s="1"/>
  <c r="C120" i="1"/>
  <c r="D116" i="1"/>
  <c r="B92" i="1"/>
  <c r="B93" i="1"/>
  <c r="A93" i="1"/>
  <c r="B103" i="1"/>
  <c r="B98" i="1"/>
  <c r="D110" i="1" l="1"/>
  <c r="C114" i="1"/>
  <c r="D109" i="1"/>
  <c r="C113" i="1"/>
  <c r="C124" i="1"/>
  <c r="D120" i="1"/>
  <c r="C131" i="1"/>
  <c r="D127" i="1"/>
  <c r="B96" i="1"/>
  <c r="A97" i="1"/>
  <c r="B97" i="1"/>
  <c r="B102" i="1"/>
  <c r="B107" i="1"/>
  <c r="D113" i="1" l="1"/>
  <c r="C117" i="1"/>
  <c r="D114" i="1"/>
  <c r="C118" i="1"/>
  <c r="C135" i="1"/>
  <c r="D131" i="1"/>
  <c r="C128" i="1"/>
  <c r="D124" i="1"/>
  <c r="B100" i="1"/>
  <c r="B101" i="1"/>
  <c r="A101" i="1"/>
  <c r="B111" i="1"/>
  <c r="B106" i="1"/>
  <c r="D117" i="1" l="1"/>
  <c r="C121" i="1"/>
  <c r="D118" i="1"/>
  <c r="C122" i="1"/>
  <c r="C132" i="1"/>
  <c r="D128" i="1"/>
  <c r="C139" i="1"/>
  <c r="D135" i="1"/>
  <c r="B104" i="1"/>
  <c r="B105" i="1"/>
  <c r="A105" i="1"/>
  <c r="B115" i="1"/>
  <c r="B110" i="1"/>
  <c r="C126" i="1" l="1"/>
  <c r="D122" i="1"/>
  <c r="D121" i="1"/>
  <c r="C125" i="1"/>
  <c r="C143" i="1"/>
  <c r="D139" i="1"/>
  <c r="C136" i="1"/>
  <c r="D132" i="1"/>
  <c r="B108" i="1"/>
  <c r="A109" i="1"/>
  <c r="B109" i="1"/>
  <c r="B119" i="1"/>
  <c r="B114" i="1"/>
  <c r="D125" i="1" l="1"/>
  <c r="C129" i="1"/>
  <c r="C130" i="1"/>
  <c r="D126" i="1"/>
  <c r="C140" i="1"/>
  <c r="D136" i="1"/>
  <c r="C147" i="1"/>
  <c r="D143" i="1"/>
  <c r="E143" i="1" s="1"/>
  <c r="B112" i="1"/>
  <c r="A113" i="1"/>
  <c r="B113" i="1"/>
  <c r="B118" i="1"/>
  <c r="B123" i="1"/>
  <c r="D130" i="1" l="1"/>
  <c r="C134" i="1"/>
  <c r="D129" i="1"/>
  <c r="C133" i="1"/>
  <c r="C151" i="1"/>
  <c r="D147" i="1"/>
  <c r="C144" i="1"/>
  <c r="D140" i="1"/>
  <c r="B116" i="1"/>
  <c r="A117" i="1"/>
  <c r="B117" i="1"/>
  <c r="B122" i="1"/>
  <c r="B127" i="1"/>
  <c r="D133" i="1" l="1"/>
  <c r="C137" i="1"/>
  <c r="C138" i="1"/>
  <c r="D134" i="1"/>
  <c r="C148" i="1"/>
  <c r="D144" i="1"/>
  <c r="E144" i="1" s="1"/>
  <c r="C155" i="1"/>
  <c r="D151" i="1"/>
  <c r="B120" i="1"/>
  <c r="A121" i="1"/>
  <c r="B121" i="1"/>
  <c r="B131" i="1"/>
  <c r="B126" i="1"/>
  <c r="D138" i="1" l="1"/>
  <c r="C142" i="1"/>
  <c r="D137" i="1"/>
  <c r="C141" i="1"/>
  <c r="C159" i="1"/>
  <c r="D155" i="1"/>
  <c r="C152" i="1"/>
  <c r="D148" i="1"/>
  <c r="B124" i="1"/>
  <c r="A125" i="1"/>
  <c r="B125" i="1"/>
  <c r="B135" i="1"/>
  <c r="B130" i="1"/>
  <c r="D141" i="1" l="1"/>
  <c r="E141" i="1" s="1"/>
  <c r="C145" i="1"/>
  <c r="C146" i="1"/>
  <c r="D142" i="1"/>
  <c r="E142" i="1" s="1"/>
  <c r="C156" i="1"/>
  <c r="D152" i="1"/>
  <c r="C163" i="1"/>
  <c r="D159" i="1"/>
  <c r="B128" i="1"/>
  <c r="B129" i="1"/>
  <c r="A129" i="1"/>
  <c r="B134" i="1"/>
  <c r="B139" i="1"/>
  <c r="D146" i="1" l="1"/>
  <c r="C150" i="1"/>
  <c r="D145" i="1"/>
  <c r="C149" i="1"/>
  <c r="C167" i="1"/>
  <c r="D163" i="1"/>
  <c r="C160" i="1"/>
  <c r="D156" i="1"/>
  <c r="B132" i="1"/>
  <c r="A133" i="1"/>
  <c r="B133" i="1"/>
  <c r="B138" i="1"/>
  <c r="B143" i="1"/>
  <c r="D149" i="1" l="1"/>
  <c r="C153" i="1"/>
  <c r="C154" i="1"/>
  <c r="D150" i="1"/>
  <c r="E150" i="1" s="1"/>
  <c r="C164" i="1"/>
  <c r="D160" i="1"/>
  <c r="C171" i="1"/>
  <c r="D167" i="1"/>
  <c r="E167" i="1" s="1"/>
  <c r="B136" i="1"/>
  <c r="A137" i="1"/>
  <c r="B137" i="1"/>
  <c r="B147" i="1"/>
  <c r="B142" i="1"/>
  <c r="D154" i="1" l="1"/>
  <c r="C158" i="1"/>
  <c r="D153" i="1"/>
  <c r="C157" i="1"/>
  <c r="C175" i="1"/>
  <c r="D175" i="1" s="1"/>
  <c r="D171" i="1"/>
  <c r="E171" i="1" s="1"/>
  <c r="C168" i="1"/>
  <c r="D164" i="1"/>
  <c r="B140" i="1"/>
  <c r="B141" i="1"/>
  <c r="A141" i="1"/>
  <c r="B146" i="1"/>
  <c r="B151" i="1"/>
  <c r="C162" i="1" l="1"/>
  <c r="D158" i="1"/>
  <c r="D157" i="1"/>
  <c r="C161" i="1"/>
  <c r="C172" i="1"/>
  <c r="D168" i="1"/>
  <c r="E168" i="1" s="1"/>
  <c r="B144" i="1"/>
  <c r="B145" i="1"/>
  <c r="A145" i="1"/>
  <c r="B150" i="1"/>
  <c r="B155" i="1"/>
  <c r="D161" i="1" l="1"/>
  <c r="C165" i="1"/>
  <c r="D162" i="1"/>
  <c r="C166" i="1"/>
  <c r="C176" i="1"/>
  <c r="D176" i="1" s="1"/>
  <c r="D172" i="1"/>
  <c r="E172" i="1" s="1"/>
  <c r="B148" i="1"/>
  <c r="B149" i="1"/>
  <c r="A149" i="1"/>
  <c r="B154" i="1"/>
  <c r="B159" i="1"/>
  <c r="D166" i="1" l="1"/>
  <c r="C170" i="1"/>
  <c r="D165" i="1"/>
  <c r="C169" i="1"/>
  <c r="B152" i="1"/>
  <c r="B153" i="1"/>
  <c r="A153" i="1"/>
  <c r="B163" i="1"/>
  <c r="B158" i="1"/>
  <c r="C173" i="1" l="1"/>
  <c r="D173" i="1" s="1"/>
  <c r="D169" i="1"/>
  <c r="D170" i="1"/>
  <c r="C174" i="1"/>
  <c r="D174" i="1" s="1"/>
  <c r="B156" i="1"/>
  <c r="B157" i="1"/>
  <c r="A157" i="1"/>
  <c r="B162" i="1"/>
  <c r="B167" i="1"/>
  <c r="B160" i="1" l="1"/>
  <c r="A161" i="1"/>
  <c r="B161" i="1"/>
  <c r="B171" i="1"/>
  <c r="B166" i="1"/>
  <c r="B164" i="1" l="1"/>
  <c r="B165" i="1"/>
  <c r="A165" i="1"/>
  <c r="B170" i="1"/>
  <c r="B175" i="1"/>
  <c r="B168" i="1" l="1"/>
  <c r="B169" i="1"/>
  <c r="A169" i="1"/>
  <c r="B174" i="1"/>
  <c r="B172" i="1" l="1"/>
  <c r="A173" i="1"/>
  <c r="B173" i="1"/>
  <c r="J11" i="1" l="1"/>
  <c r="B176" i="1"/>
  <c r="E81" i="1" l="1"/>
  <c r="E93" i="1"/>
  <c r="E120" i="1"/>
  <c r="E118" i="1"/>
  <c r="E119" i="1"/>
  <c r="E121" i="1"/>
  <c r="E124" i="1"/>
  <c r="E122" i="1"/>
  <c r="E128" i="1"/>
  <c r="E127" i="1"/>
  <c r="E126" i="1"/>
  <c r="E125" i="1"/>
  <c r="E130" i="1"/>
  <c r="E129" i="1"/>
  <c r="E132" i="1"/>
  <c r="E131" i="1"/>
  <c r="E134" i="1"/>
  <c r="E135" i="1"/>
  <c r="E133" i="1"/>
  <c r="E136" i="1"/>
  <c r="E138" i="1"/>
  <c r="E139" i="1"/>
  <c r="E137" i="1"/>
  <c r="E140" i="1"/>
  <c r="E147" i="1"/>
  <c r="E148" i="1"/>
  <c r="E145" i="1"/>
  <c r="E146" i="1"/>
  <c r="E149" i="1"/>
  <c r="E151" i="1"/>
  <c r="E152" i="1"/>
  <c r="E156" i="1"/>
  <c r="E153" i="1"/>
  <c r="E154" i="1"/>
  <c r="E155" i="1"/>
  <c r="E159" i="1"/>
  <c r="E158" i="1"/>
  <c r="E157" i="1"/>
  <c r="E160" i="1"/>
  <c r="E161" i="1"/>
  <c r="E164" i="1"/>
  <c r="E163" i="1"/>
  <c r="E162" i="1"/>
  <c r="E166" i="1"/>
  <c r="E165" i="1"/>
  <c r="E170" i="1"/>
  <c r="E173" i="1"/>
  <c r="E174" i="1"/>
  <c r="E175" i="1"/>
  <c r="E176" i="1"/>
  <c r="E169" i="1"/>
  <c r="E72" i="1"/>
  <c r="E71" i="1"/>
  <c r="E73" i="1"/>
  <c r="E76" i="1"/>
  <c r="E75" i="1"/>
  <c r="E74" i="1"/>
  <c r="E86" i="1"/>
  <c r="E85" i="1"/>
  <c r="E88" i="1"/>
  <c r="E87" i="1"/>
  <c r="E91" i="1"/>
  <c r="E89" i="1"/>
  <c r="E90" i="1"/>
  <c r="E92" i="1"/>
  <c r="E96" i="1"/>
  <c r="E95" i="1"/>
  <c r="E94" i="1"/>
  <c r="E99" i="1"/>
  <c r="E98" i="1"/>
  <c r="E97" i="1"/>
  <c r="E100" i="1"/>
  <c r="E103" i="1"/>
  <c r="E101" i="1"/>
  <c r="E102" i="1"/>
  <c r="E104" i="1"/>
  <c r="E109" i="1"/>
  <c r="E111" i="1"/>
  <c r="E112" i="1"/>
  <c r="E110" i="1"/>
  <c r="E115" i="1"/>
  <c r="E114" i="1"/>
  <c r="E116" i="1"/>
  <c r="E113" i="1"/>
  <c r="E117" i="1"/>
  <c r="E6" i="1"/>
  <c r="E10" i="1"/>
  <c r="E7" i="1"/>
  <c r="E11" i="1"/>
  <c r="E8" i="1"/>
  <c r="E12" i="1"/>
  <c r="E9" i="1"/>
  <c r="E5" i="1"/>
  <c r="E14" i="1"/>
  <c r="E13" i="1"/>
  <c r="E17" i="1"/>
  <c r="E23" i="1"/>
  <c r="E22" i="1"/>
  <c r="E21" i="1"/>
  <c r="E15" i="1"/>
  <c r="E19" i="1"/>
  <c r="E18" i="1"/>
  <c r="E16" i="1"/>
  <c r="E20" i="1"/>
  <c r="E25" i="1"/>
  <c r="E24" i="1"/>
  <c r="E26" i="1"/>
  <c r="E28" i="1"/>
  <c r="E30" i="1"/>
  <c r="E31" i="1"/>
  <c r="E29" i="1"/>
  <c r="E33" i="1"/>
  <c r="E32" i="1"/>
  <c r="E34" i="1"/>
  <c r="E35" i="1"/>
  <c r="E37" i="1"/>
  <c r="E38" i="1"/>
  <c r="E43" i="1"/>
  <c r="E36" i="1"/>
  <c r="E39" i="1"/>
  <c r="E42" i="1"/>
  <c r="E40" i="1"/>
  <c r="E41" i="1"/>
  <c r="E44" i="1"/>
  <c r="E49" i="1"/>
  <c r="E50" i="1"/>
  <c r="E51" i="1"/>
  <c r="E55" i="1"/>
  <c r="E52" i="1"/>
  <c r="E53" i="1"/>
  <c r="E54" i="1"/>
  <c r="E59" i="1"/>
  <c r="E58" i="1"/>
  <c r="E57" i="1"/>
  <c r="E61" i="1"/>
  <c r="E63" i="1"/>
  <c r="E62" i="1"/>
  <c r="E60" i="1"/>
  <c r="E67" i="1"/>
  <c r="E66" i="1"/>
  <c r="E65" i="1"/>
  <c r="E64" i="1"/>
  <c r="E69" i="1"/>
  <c r="E70" i="1"/>
  <c r="E68" i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Larsson</author>
  </authors>
  <commentList>
    <comment ref="O4" authorId="0" shapeId="0" xr:uid="{27E836E9-4A6A-4481-9427-7E7C4F2E8EEC}">
      <text>
        <r>
          <rPr>
            <b/>
            <sz val="9"/>
            <color indexed="81"/>
            <rFont val="Tahoma"/>
            <charset val="1"/>
          </rPr>
          <t>Martin Larsson:</t>
        </r>
        <r>
          <rPr>
            <sz val="9"/>
            <color indexed="81"/>
            <rFont val="Tahoma"/>
            <charset val="1"/>
          </rPr>
          <t xml:space="preserve">
Dagar att ha koll på men som nödvändigtvis inte innebär lektionsbortfall.</t>
        </r>
      </text>
    </comment>
  </commentList>
</comments>
</file>

<file path=xl/sharedStrings.xml><?xml version="1.0" encoding="utf-8"?>
<sst xmlns="http://schemas.openxmlformats.org/spreadsheetml/2006/main" count="32" uniqueCount="27">
  <si>
    <t>Datum</t>
  </si>
  <si>
    <t>Tid (min)</t>
  </si>
  <si>
    <t>Område</t>
  </si>
  <si>
    <t>Detaljer</t>
  </si>
  <si>
    <t>Examination</t>
  </si>
  <si>
    <t>Veckodagar</t>
  </si>
  <si>
    <t>Totalt</t>
  </si>
  <si>
    <t>Kurs</t>
  </si>
  <si>
    <t>Grupp, termin</t>
  </si>
  <si>
    <t>antal elever</t>
  </si>
  <si>
    <t>Lärare (signatur)</t>
  </si>
  <si>
    <t>Lovveckor</t>
  </si>
  <si>
    <t>Lovdagar</t>
  </si>
  <si>
    <t>Övriga dagar</t>
  </si>
  <si>
    <t>Uppstart</t>
  </si>
  <si>
    <t>Temadag</t>
  </si>
  <si>
    <t>Lucia</t>
  </si>
  <si>
    <t>Julavslutning</t>
  </si>
  <si>
    <t>Student</t>
  </si>
  <si>
    <t>Kursens slutdatum</t>
  </si>
  <si>
    <t>Framtidsmässa</t>
  </si>
  <si>
    <t>Klimatkonferens</t>
  </si>
  <si>
    <t>Sommaravslutning</t>
  </si>
  <si>
    <t xml:space="preserve"> % av kurs</t>
  </si>
  <si>
    <t xml:space="preserve"> Tid (min)</t>
  </si>
  <si>
    <t xml:space="preserve"> Veckodag</t>
  </si>
  <si>
    <t xml:space="preserve"> Vecka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</si>
</sst>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min&quot;"/>
    <numFmt numFmtId="165" formatCode="0.0&quot; h&quot;"/>
    <numFmt numFmtId="166" formatCode="ddd"/>
  </numFmts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  <fill>
      <patternFill patternType="gray0625">
        <fgColor rgb="FF9A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3" fillId="3" borderId="1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3" borderId="0" xfId="0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0" xfId="0" applyNumberFormat="1"/>
    <xf numFmtId="166" fontId="0" fillId="0" borderId="4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1" fillId="0" borderId="2" xfId="1" applyFill="1" applyBorder="1"/>
    <xf numFmtId="0" fontId="1" fillId="0" borderId="3" xfId="1" applyFill="1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/>
    <xf numFmtId="1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5" fillId="0" borderId="5" xfId="0" applyFont="1" applyBorder="1"/>
    <xf numFmtId="14" fontId="0" fillId="0" borderId="15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5" fillId="0" borderId="3" xfId="0" applyFont="1" applyBorder="1"/>
    <xf numFmtId="0" fontId="0" fillId="0" borderId="7" xfId="0" applyBorder="1" applyAlignment="1">
      <alignment horizontal="center"/>
    </xf>
    <xf numFmtId="0" fontId="5" fillId="0" borderId="8" xfId="0" applyFont="1" applyBorder="1"/>
    <xf numFmtId="0" fontId="0" fillId="0" borderId="0" xfId="0" applyBorder="1"/>
    <xf numFmtId="0" fontId="1" fillId="0" borderId="11" xfId="1" applyFill="1" applyBorder="1"/>
    <xf numFmtId="0" fontId="1" fillId="0" borderId="14" xfId="1" applyFill="1" applyBorder="1"/>
    <xf numFmtId="166" fontId="9" fillId="0" borderId="2" xfId="1" applyNumberFormat="1" applyFont="1" applyFill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166" fontId="9" fillId="0" borderId="11" xfId="1" applyNumberFormat="1" applyFont="1" applyFill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0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9" fontId="9" fillId="0" borderId="2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4" fontId="10" fillId="0" borderId="11" xfId="1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9" fontId="9" fillId="0" borderId="11" xfId="2" applyFont="1" applyFill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9" fontId="9" fillId="0" borderId="7" xfId="2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0" fillId="6" borderId="18" xfId="0" applyNumberFormat="1" applyFill="1" applyBorder="1" applyAlignment="1">
      <alignment horizontal="center"/>
    </xf>
    <xf numFmtId="14" fontId="0" fillId="6" borderId="10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0" borderId="9" xfId="0" applyFont="1" applyBorder="1" applyAlignment="1">
      <alignment horizontal="center" textRotation="90"/>
    </xf>
    <xf numFmtId="0" fontId="14" fillId="0" borderId="10" xfId="0" applyFont="1" applyBorder="1" applyAlignment="1">
      <alignment horizontal="center" textRotation="90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6" borderId="9" xfId="0" applyFont="1" applyFill="1" applyBorder="1" applyAlignment="1">
      <alignment horizontal="left"/>
    </xf>
    <xf numFmtId="0" fontId="14" fillId="6" borderId="18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textRotation="90"/>
    </xf>
    <xf numFmtId="0" fontId="13" fillId="4" borderId="15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</cellXfs>
  <cellStyles count="3">
    <cellStyle name="Dålig" xfId="1" builtinId="27"/>
    <cellStyle name="Normal" xfId="0" builtinId="0"/>
    <cellStyle name="Procent" xfId="2" builtinId="5"/>
  </cellStyles>
  <dxfs count="4">
    <dxf>
      <fill>
        <patternFill>
          <bgColor theme="0" tint="-0.14996795556505021"/>
        </patternFill>
      </fill>
    </dxf>
    <dxf>
      <font>
        <color theme="0"/>
      </font>
      <fill>
        <patternFill>
          <bgColor rgb="FF9A0000"/>
        </patternFill>
      </fill>
    </dxf>
    <dxf>
      <font>
        <color theme="0"/>
      </font>
      <fill>
        <patternFill>
          <bgColor rgb="FF9A0000"/>
        </patternFill>
      </fill>
    </dxf>
    <dxf>
      <font>
        <color auto="1"/>
      </font>
      <fill>
        <patternFill patternType="gray0625">
          <fgColor rgb="FF9A0000"/>
          <bgColor auto="1"/>
        </patternFill>
      </fill>
    </dxf>
  </dxfs>
  <tableStyles count="0" defaultTableStyle="TableStyleMedium2" defaultPivotStyle="PivotStyleLight16"/>
  <colors>
    <mruColors>
      <color rgb="FF9A0000"/>
      <color rgb="FF920000"/>
      <color rgb="FFFFA7A7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6"/>
  <sheetViews>
    <sheetView tabSelected="1" workbookViewId="0">
      <pane ySplit="4" topLeftCell="A5" activePane="bottomLeft" state="frozen"/>
      <selection pane="bottomLeft" activeCell="L32" sqref="L32"/>
    </sheetView>
  </sheetViews>
  <sheetFormatPr defaultRowHeight="15" x14ac:dyDescent="0.25"/>
  <cols>
    <col min="1" max="1" width="3.140625" customWidth="1"/>
    <col min="2" max="2" width="3.85546875" bestFit="1" customWidth="1"/>
    <col min="3" max="3" width="9" bestFit="1" customWidth="1"/>
    <col min="4" max="4" width="3.85546875" bestFit="1" customWidth="1"/>
    <col min="5" max="5" width="4.7109375" customWidth="1"/>
    <col min="6" max="6" width="19.28515625" customWidth="1"/>
    <col min="7" max="7" width="46.85546875" customWidth="1"/>
    <col min="8" max="8" width="29.140625" customWidth="1"/>
    <col min="9" max="9" width="3.7109375" customWidth="1"/>
    <col min="10" max="10" width="4.5703125" customWidth="1"/>
    <col min="11" max="11" width="4.28515625" customWidth="1"/>
    <col min="12" max="12" width="9.5703125" customWidth="1"/>
    <col min="13" max="13" width="6" bestFit="1" customWidth="1"/>
    <col min="14" max="14" width="11.5703125" bestFit="1" customWidth="1"/>
    <col min="15" max="15" width="10.42578125" bestFit="1" customWidth="1"/>
    <col min="16" max="16" width="18.42578125" bestFit="1" customWidth="1"/>
  </cols>
  <sheetData>
    <row r="1" spans="1:16" ht="26.25" x14ac:dyDescent="0.4">
      <c r="A1" s="7" t="s">
        <v>7</v>
      </c>
      <c r="B1" s="1"/>
      <c r="C1" s="1"/>
      <c r="D1" s="1"/>
      <c r="E1" s="1"/>
      <c r="F1" s="1"/>
      <c r="G1" s="1"/>
      <c r="H1" s="2"/>
    </row>
    <row r="2" spans="1:16" ht="18.75" x14ac:dyDescent="0.3">
      <c r="A2" s="8" t="s">
        <v>8</v>
      </c>
      <c r="B2" s="3"/>
      <c r="C2" s="3"/>
      <c r="D2" s="3"/>
      <c r="E2" s="3"/>
      <c r="F2" s="3"/>
      <c r="G2" s="10" t="s">
        <v>10</v>
      </c>
      <c r="H2" s="4"/>
    </row>
    <row r="3" spans="1:16" ht="19.5" thickBot="1" x14ac:dyDescent="0.35">
      <c r="A3" s="9" t="s">
        <v>9</v>
      </c>
      <c r="B3" s="5"/>
      <c r="C3" s="5"/>
      <c r="D3" s="5"/>
      <c r="E3" s="5"/>
      <c r="F3" s="5"/>
      <c r="G3" s="5"/>
      <c r="H3" s="6"/>
    </row>
    <row r="4" spans="1:16" ht="63.75" customHeight="1" thickBot="1" x14ac:dyDescent="0.3">
      <c r="A4" s="12" t="s">
        <v>26</v>
      </c>
      <c r="B4" s="13" t="s">
        <v>25</v>
      </c>
      <c r="C4" s="67" t="s">
        <v>0</v>
      </c>
      <c r="D4" s="13" t="s">
        <v>24</v>
      </c>
      <c r="E4" s="13" t="s">
        <v>23</v>
      </c>
      <c r="F4" s="67" t="s">
        <v>2</v>
      </c>
      <c r="G4" s="67" t="s">
        <v>3</v>
      </c>
      <c r="H4" s="68" t="s">
        <v>4</v>
      </c>
      <c r="J4" s="75" t="s">
        <v>5</v>
      </c>
      <c r="K4" s="76" t="s">
        <v>1</v>
      </c>
      <c r="L4" s="11"/>
      <c r="M4" s="81" t="s">
        <v>11</v>
      </c>
      <c r="N4" s="82" t="s">
        <v>12</v>
      </c>
      <c r="O4" s="83" t="s">
        <v>13</v>
      </c>
      <c r="P4" s="84"/>
    </row>
    <row r="5" spans="1:16" x14ac:dyDescent="0.25">
      <c r="A5" s="46">
        <f>WEEKNUM(C5)</f>
        <v>34</v>
      </c>
      <c r="B5" s="40">
        <f t="shared" ref="B5:B16" si="0">C5</f>
        <v>43332</v>
      </c>
      <c r="C5" s="47">
        <v>43332</v>
      </c>
      <c r="D5" s="48">
        <f>IF(COUNTIF($N$5:$N$19,$C5)&gt;0,"",IF(COUNTIF($M$5:$M$19,WEEKNUM($C5))&gt;0,"",IF($C5&gt;$O$21,"",$K$5)))</f>
        <v>1</v>
      </c>
      <c r="E5" s="49">
        <f>IF(D5&lt;&gt;"",SUM($D$5:$D5)/$J$11,"")</f>
        <v>6.993006993006993E-3</v>
      </c>
      <c r="F5" s="19"/>
      <c r="G5" s="19"/>
      <c r="H5" s="20"/>
      <c r="J5" s="17">
        <f>C5</f>
        <v>43332</v>
      </c>
      <c r="K5" s="14">
        <v>1</v>
      </c>
      <c r="M5" s="24">
        <v>44</v>
      </c>
      <c r="N5" s="31">
        <v>43370</v>
      </c>
      <c r="O5" s="33">
        <v>43332</v>
      </c>
      <c r="P5" s="34" t="s">
        <v>14</v>
      </c>
    </row>
    <row r="6" spans="1:16" x14ac:dyDescent="0.25">
      <c r="A6" s="50"/>
      <c r="B6" s="41">
        <f t="shared" si="0"/>
        <v>43334</v>
      </c>
      <c r="C6" s="51">
        <v>43334</v>
      </c>
      <c r="D6" s="52">
        <f>IF(COUNTIF($N$5:$N$19,$C6)&gt;0,"",IF(COUNTIF($M$5:$M$19,WEEKNUM($C6))&gt;0,"",IF($C6&gt;$O$21,"",$K$6)))</f>
        <v>1</v>
      </c>
      <c r="E6" s="53">
        <f>IF(D6&lt;&gt;"",SUM($D$5:$D6)/$J$11,"")</f>
        <v>1.3986013986013986E-2</v>
      </c>
      <c r="F6" s="37"/>
      <c r="G6" s="37"/>
      <c r="H6" s="27"/>
      <c r="J6" s="17">
        <f>C6</f>
        <v>43334</v>
      </c>
      <c r="K6" s="14">
        <v>1</v>
      </c>
      <c r="M6" s="25">
        <v>52</v>
      </c>
      <c r="N6" s="28">
        <v>43420</v>
      </c>
      <c r="O6" s="32">
        <v>43333</v>
      </c>
      <c r="P6" s="30" t="s">
        <v>14</v>
      </c>
    </row>
    <row r="7" spans="1:16" x14ac:dyDescent="0.25">
      <c r="A7" s="50"/>
      <c r="B7" s="42">
        <f t="shared" si="0"/>
        <v>43335</v>
      </c>
      <c r="C7" s="54">
        <v>43335</v>
      </c>
      <c r="D7" s="55">
        <f>IF(COUNTIF($N$5:$N$19,$C7)&gt;0,"",IF(COUNTIF($M$5:$M$19,WEEKNUM($C7))&gt;0,"",IF($C7&gt;$O$21,"",$K$7)))</f>
        <v>1</v>
      </c>
      <c r="E7" s="56">
        <f>IF(D7&lt;&gt;"",SUM($D$5:$D7)/$J$11,"")</f>
        <v>2.097902097902098E-2</v>
      </c>
      <c r="F7" s="37"/>
      <c r="G7" s="37"/>
      <c r="H7" s="27"/>
      <c r="J7" s="17">
        <f>C7</f>
        <v>43335</v>
      </c>
      <c r="K7" s="14">
        <v>1</v>
      </c>
      <c r="M7" s="25">
        <v>1</v>
      </c>
      <c r="N7" s="28">
        <v>43472</v>
      </c>
      <c r="O7" s="32">
        <v>43334</v>
      </c>
      <c r="P7" s="30" t="s">
        <v>14</v>
      </c>
    </row>
    <row r="8" spans="1:16" ht="15.75" thickBot="1" x14ac:dyDescent="0.3">
      <c r="A8" s="50"/>
      <c r="B8" s="41">
        <f t="shared" si="0"/>
        <v>43336</v>
      </c>
      <c r="C8" s="51">
        <v>43336</v>
      </c>
      <c r="D8" s="52">
        <f>IF(COUNTIF($N$5:$N$19,$C8)&gt;0,"",IF(COUNTIF($M$5:$M$19,WEEKNUM($C8))&gt;0,"",IF($C8&gt;$O$21,"",$K$8)))</f>
        <v>1</v>
      </c>
      <c r="E8" s="53">
        <f>IF(D8&lt;&gt;"",SUM($D$5:$D8)/$J$11,"")</f>
        <v>2.7972027972027972E-2</v>
      </c>
      <c r="F8" s="37"/>
      <c r="G8" s="37"/>
      <c r="H8" s="27"/>
      <c r="J8" s="18">
        <f>C8</f>
        <v>43336</v>
      </c>
      <c r="K8" s="15">
        <v>1</v>
      </c>
      <c r="M8" s="25">
        <v>7</v>
      </c>
      <c r="N8" s="28">
        <v>43487</v>
      </c>
      <c r="O8" s="32">
        <v>43362</v>
      </c>
      <c r="P8" s="30" t="s">
        <v>21</v>
      </c>
    </row>
    <row r="9" spans="1:16" ht="15.75" thickBot="1" x14ac:dyDescent="0.3">
      <c r="A9" s="57">
        <f>WEEKNUM(C9)</f>
        <v>35</v>
      </c>
      <c r="B9" s="43">
        <f t="shared" si="0"/>
        <v>43339</v>
      </c>
      <c r="C9" s="58">
        <f>C5+7</f>
        <v>43339</v>
      </c>
      <c r="D9" s="59">
        <f>IF(COUNTIF($N$5:$N$19,$C9)&gt;0,"",IF(COUNTIF($M$5:$M$19,WEEKNUM($C9))&gt;0,"",IF($C9&gt;$O$21,"",$K$5)))</f>
        <v>1</v>
      </c>
      <c r="E9" s="60">
        <f>IF(D9&lt;&gt;"",SUM($D$5:$D9)/$J$11,"")</f>
        <v>3.4965034965034968E-2</v>
      </c>
      <c r="F9" s="38"/>
      <c r="G9" s="38"/>
      <c r="H9" s="39"/>
      <c r="M9" s="25">
        <v>16</v>
      </c>
      <c r="N9" s="28">
        <v>43538</v>
      </c>
      <c r="O9" s="32">
        <v>43397</v>
      </c>
      <c r="P9" s="30" t="s">
        <v>15</v>
      </c>
    </row>
    <row r="10" spans="1:16" ht="15.75" thickBot="1" x14ac:dyDescent="0.3">
      <c r="A10" s="50"/>
      <c r="B10" s="41">
        <f t="shared" si="0"/>
        <v>43341</v>
      </c>
      <c r="C10" s="51">
        <f>C6+7</f>
        <v>43341</v>
      </c>
      <c r="D10" s="52">
        <f>IF(COUNTIF($N$5:$N$19,$C10)&gt;0,"",IF(COUNTIF($M$5:$M$19,WEEKNUM($C10))&gt;0,"",IF($C10&gt;$O$21,"",$K$6)))</f>
        <v>1</v>
      </c>
      <c r="E10" s="53">
        <f>IF(D10&lt;&gt;"",SUM($D$5:$D10)/$J$11,"")</f>
        <v>4.195804195804196E-2</v>
      </c>
      <c r="F10" s="37"/>
      <c r="G10" s="37"/>
      <c r="H10" s="27"/>
      <c r="J10" s="77" t="s">
        <v>6</v>
      </c>
      <c r="K10" s="78"/>
      <c r="M10" s="25"/>
      <c r="N10" s="28">
        <v>43577</v>
      </c>
      <c r="O10" s="32">
        <v>43447</v>
      </c>
      <c r="P10" s="30" t="s">
        <v>16</v>
      </c>
    </row>
    <row r="11" spans="1:16" x14ac:dyDescent="0.25">
      <c r="A11" s="50"/>
      <c r="B11" s="42">
        <f t="shared" si="0"/>
        <v>43342</v>
      </c>
      <c r="C11" s="54">
        <f>C7+7</f>
        <v>43342</v>
      </c>
      <c r="D11" s="55">
        <f>IF(COUNTIF($N$5:$N$19,$C11)&gt;0,"",IF(COUNTIF($M$5:$M$19,WEEKNUM($C11))&gt;0,"",IF($C11&gt;$O$21,"",$K$7)))</f>
        <v>1</v>
      </c>
      <c r="E11" s="56">
        <f>IF(D11&lt;&gt;"",SUM($D$5:$D11)/$J$11,"")</f>
        <v>4.8951048951048952E-2</v>
      </c>
      <c r="F11" s="37"/>
      <c r="G11" s="37"/>
      <c r="H11" s="27"/>
      <c r="J11" s="73">
        <f>SUM(D5:D176)</f>
        <v>143</v>
      </c>
      <c r="K11" s="74"/>
      <c r="M11" s="25"/>
      <c r="N11" s="28">
        <v>43586</v>
      </c>
      <c r="O11" s="32">
        <v>43438</v>
      </c>
      <c r="P11" s="30" t="s">
        <v>15</v>
      </c>
    </row>
    <row r="12" spans="1:16" ht="15.75" thickBot="1" x14ac:dyDescent="0.3">
      <c r="A12" s="50"/>
      <c r="B12" s="44">
        <f t="shared" si="0"/>
        <v>43343</v>
      </c>
      <c r="C12" s="61">
        <f>C8+7</f>
        <v>43343</v>
      </c>
      <c r="D12" s="62">
        <f>IF(COUNTIF($N$5:$N$19,$C12)&gt;0,"",IF(COUNTIF($M$5:$M$19,WEEKNUM($C12))&gt;0,"",IF($C12&gt;$O$21,"",$K$8)))</f>
        <v>1</v>
      </c>
      <c r="E12" s="53">
        <f>IF(D12&lt;&gt;"",SUM($D$5:$D12)/$J$11,"")</f>
        <v>5.5944055944055944E-2</v>
      </c>
      <c r="F12" s="37"/>
      <c r="G12" s="37"/>
      <c r="H12" s="27"/>
      <c r="J12" s="71">
        <f>J11/60</f>
        <v>2.3833333333333333</v>
      </c>
      <c r="K12" s="72"/>
      <c r="M12" s="25"/>
      <c r="N12" s="28">
        <v>43615</v>
      </c>
      <c r="O12" s="32">
        <v>43455</v>
      </c>
      <c r="P12" s="30" t="s">
        <v>17</v>
      </c>
    </row>
    <row r="13" spans="1:16" x14ac:dyDescent="0.25">
      <c r="A13" s="57">
        <f>WEEKNUM(C13)</f>
        <v>36</v>
      </c>
      <c r="B13" s="43">
        <f t="shared" si="0"/>
        <v>43346</v>
      </c>
      <c r="C13" s="58">
        <f t="shared" ref="C13:C76" si="1">C9+7</f>
        <v>43346</v>
      </c>
      <c r="D13" s="59">
        <f>IF(COUNTIF($N$5:$N$19,$C13)&gt;0,"",IF(COUNTIF($M$5:$M$19,WEEKNUM($C13))&gt;0,"",IF($C13&gt;$O$21,"",$K$5)))</f>
        <v>1</v>
      </c>
      <c r="E13" s="60">
        <f>IF(D13&lt;&gt;"",SUM($D$5:$D13)/$J$11,"")</f>
        <v>6.2937062937062943E-2</v>
      </c>
      <c r="F13" s="38"/>
      <c r="G13" s="38"/>
      <c r="H13" s="39"/>
      <c r="M13" s="25"/>
      <c r="N13" s="28">
        <v>43616</v>
      </c>
      <c r="O13" s="32">
        <v>43494</v>
      </c>
      <c r="P13" s="30" t="s">
        <v>15</v>
      </c>
    </row>
    <row r="14" spans="1:16" x14ac:dyDescent="0.25">
      <c r="A14" s="50"/>
      <c r="B14" s="41">
        <f t="shared" si="0"/>
        <v>43348</v>
      </c>
      <c r="C14" s="51">
        <f t="shared" si="1"/>
        <v>43348</v>
      </c>
      <c r="D14" s="52">
        <f>IF(COUNTIF($N$5:$N$19,$C14)&gt;0,"",IF(COUNTIF($M$5:$M$19,WEEKNUM($C14))&gt;0,"",IF($C14&gt;$O$21,"",$K$6)))</f>
        <v>1</v>
      </c>
      <c r="E14" s="53">
        <f>IF(D14&lt;&gt;"",SUM($D$5:$D14)/$J$11,"")</f>
        <v>6.9930069930069935E-2</v>
      </c>
      <c r="F14" s="37"/>
      <c r="G14" s="37"/>
      <c r="H14" s="27"/>
      <c r="M14" s="25"/>
      <c r="N14" s="28">
        <v>43622</v>
      </c>
      <c r="O14" s="32">
        <v>43525</v>
      </c>
      <c r="P14" s="30" t="s">
        <v>20</v>
      </c>
    </row>
    <row r="15" spans="1:16" x14ac:dyDescent="0.25">
      <c r="A15" s="50"/>
      <c r="B15" s="42">
        <f t="shared" si="0"/>
        <v>43349</v>
      </c>
      <c r="C15" s="54">
        <f t="shared" si="1"/>
        <v>43349</v>
      </c>
      <c r="D15" s="55">
        <f>IF(COUNTIF($N$5:$N$19,$C15)&gt;0,"",IF(COUNTIF($M$5:$M$19,WEEKNUM($C15))&gt;0,"",IF($C15&gt;$O$21,"",$K$7)))</f>
        <v>1</v>
      </c>
      <c r="E15" s="56">
        <f>IF(D15&lt;&gt;"",SUM($D$5:$D15)/$J$11,"")</f>
        <v>7.6923076923076927E-2</v>
      </c>
      <c r="F15" s="37"/>
      <c r="G15" s="37"/>
      <c r="H15" s="27"/>
      <c r="M15" s="25"/>
      <c r="N15" s="28">
        <v>43623</v>
      </c>
      <c r="O15" s="32">
        <v>43567</v>
      </c>
      <c r="P15" s="30" t="s">
        <v>15</v>
      </c>
    </row>
    <row r="16" spans="1:16" x14ac:dyDescent="0.25">
      <c r="A16" s="50"/>
      <c r="B16" s="44">
        <f t="shared" si="0"/>
        <v>43350</v>
      </c>
      <c r="C16" s="61">
        <f t="shared" si="1"/>
        <v>43350</v>
      </c>
      <c r="D16" s="62">
        <f>IF(COUNTIF($N$5:$N$19,$C16)&gt;0,"",IF(COUNTIF($M$5:$M$19,WEEKNUM($C16))&gt;0,"",IF($C16&gt;$O$21,"",$K$8)))</f>
        <v>1</v>
      </c>
      <c r="E16" s="53">
        <f>IF(D16&lt;&gt;"",SUM($D$5:$D16)/$J$11,"")</f>
        <v>8.3916083916083919E-2</v>
      </c>
      <c r="F16" s="37"/>
      <c r="G16" s="37"/>
      <c r="H16" s="27"/>
      <c r="L16" s="16"/>
      <c r="M16" s="25"/>
      <c r="N16" s="28"/>
      <c r="O16" s="32">
        <v>43629</v>
      </c>
      <c r="P16" s="30" t="s">
        <v>22</v>
      </c>
    </row>
    <row r="17" spans="1:16" x14ac:dyDescent="0.25">
      <c r="A17" s="57">
        <f t="shared" ref="A17" si="2">WEEKNUM(C17)</f>
        <v>37</v>
      </c>
      <c r="B17" s="43">
        <f t="shared" ref="B17:B80" si="3">C17</f>
        <v>43353</v>
      </c>
      <c r="C17" s="58">
        <f t="shared" si="1"/>
        <v>43353</v>
      </c>
      <c r="D17" s="59">
        <f>IF(COUNTIF($N$5:$N$19,$C17)&gt;0,"",IF(COUNTIF($M$5:$M$19,WEEKNUM($C17))&gt;0,"",IF($C17&gt;$O$21,"",$K$5)))</f>
        <v>1</v>
      </c>
      <c r="E17" s="60">
        <f>IF(D17&lt;&gt;"",SUM($D$5:$D17)/$J$11,"")</f>
        <v>9.0909090909090912E-2</v>
      </c>
      <c r="F17" s="38"/>
      <c r="G17" s="38"/>
      <c r="H17" s="39"/>
      <c r="M17" s="25"/>
      <c r="N17" s="28"/>
      <c r="O17" s="32">
        <v>43630</v>
      </c>
      <c r="P17" s="30" t="s">
        <v>18</v>
      </c>
    </row>
    <row r="18" spans="1:16" x14ac:dyDescent="0.25">
      <c r="A18" s="50"/>
      <c r="B18" s="41">
        <f t="shared" si="3"/>
        <v>43355</v>
      </c>
      <c r="C18" s="51">
        <f t="shared" si="1"/>
        <v>43355</v>
      </c>
      <c r="D18" s="52">
        <f>IF(COUNTIF($N$5:$N$19,$C18)&gt;0,"",IF(COUNTIF($M$5:$M$19,WEEKNUM($C18))&gt;0,"",IF($C18&gt;$O$21,"",$K$6)))</f>
        <v>1</v>
      </c>
      <c r="E18" s="53">
        <f>IF(D18&lt;&gt;"",SUM($D$5:$D18)/$J$11,"")</f>
        <v>9.7902097902097904E-2</v>
      </c>
      <c r="F18" s="37"/>
      <c r="G18" s="37"/>
      <c r="H18" s="27"/>
      <c r="M18" s="25"/>
      <c r="N18" s="28"/>
      <c r="O18" s="23"/>
      <c r="P18" s="27"/>
    </row>
    <row r="19" spans="1:16" ht="15.75" thickBot="1" x14ac:dyDescent="0.3">
      <c r="A19" s="50"/>
      <c r="B19" s="42">
        <f t="shared" si="3"/>
        <v>43356</v>
      </c>
      <c r="C19" s="54">
        <f t="shared" si="1"/>
        <v>43356</v>
      </c>
      <c r="D19" s="55">
        <f>IF(COUNTIF($N$5:$N$19,$C19)&gt;0,"",IF(COUNTIF($M$5:$M$19,WEEKNUM($C19))&gt;0,"",IF($C19&gt;$O$21,"",$K$7)))</f>
        <v>1</v>
      </c>
      <c r="E19" s="56">
        <f>IF(D19&lt;&gt;"",SUM($D$5:$D19)/$J$11,"")</f>
        <v>0.1048951048951049</v>
      </c>
      <c r="F19" s="37"/>
      <c r="G19" s="37"/>
      <c r="H19" s="27"/>
      <c r="M19" s="26"/>
      <c r="N19" s="29"/>
      <c r="O19" s="35"/>
      <c r="P19" s="36"/>
    </row>
    <row r="20" spans="1:16" ht="15.75" thickBot="1" x14ac:dyDescent="0.3">
      <c r="A20" s="50"/>
      <c r="B20" s="44">
        <f t="shared" si="3"/>
        <v>43357</v>
      </c>
      <c r="C20" s="61">
        <f t="shared" si="1"/>
        <v>43357</v>
      </c>
      <c r="D20" s="62">
        <f>IF(COUNTIF($N$5:$N$19,$C20)&gt;0,"",IF(COUNTIF($M$5:$M$19,WEEKNUM($C20))&gt;0,"",IF($C20&gt;$O$21,"",$K$8)))</f>
        <v>1</v>
      </c>
      <c r="E20" s="53">
        <f>IF(D20&lt;&gt;"",SUM($D$5:$D20)/$J$11,"")</f>
        <v>0.11188811188811189</v>
      </c>
      <c r="F20" s="37"/>
      <c r="G20" s="37"/>
      <c r="H20" s="27"/>
    </row>
    <row r="21" spans="1:16" ht="15.75" thickBot="1" x14ac:dyDescent="0.3">
      <c r="A21" s="57">
        <f t="shared" ref="A21" si="4">WEEKNUM(C21)</f>
        <v>38</v>
      </c>
      <c r="B21" s="43">
        <f t="shared" si="3"/>
        <v>43360</v>
      </c>
      <c r="C21" s="58">
        <f>C17+7</f>
        <v>43360</v>
      </c>
      <c r="D21" s="59">
        <f>IF(COUNTIF($N$5:$N$19,$C21)&gt;0,"",IF(COUNTIF($M$5:$M$19,WEEKNUM($C21))&gt;0,"",IF($C21&gt;$O$21,"",$K$5)))</f>
        <v>1</v>
      </c>
      <c r="E21" s="60">
        <f>IF(D21&lt;&gt;"",SUM($D$5:$D21)/$J$11,"")</f>
        <v>0.11888111888111888</v>
      </c>
      <c r="F21" s="38"/>
      <c r="G21" s="38"/>
      <c r="H21" s="39"/>
      <c r="M21" s="79" t="s">
        <v>19</v>
      </c>
      <c r="N21" s="80"/>
      <c r="O21" s="69">
        <v>43630</v>
      </c>
      <c r="P21" s="70"/>
    </row>
    <row r="22" spans="1:16" x14ac:dyDescent="0.25">
      <c r="A22" s="50"/>
      <c r="B22" s="41">
        <f t="shared" si="3"/>
        <v>43362</v>
      </c>
      <c r="C22" s="51">
        <f>C18+7</f>
        <v>43362</v>
      </c>
      <c r="D22" s="52">
        <f>IF(COUNTIF($N$5:$N$19,$C22)&gt;0,"",IF(COUNTIF($M$5:$M$19,WEEKNUM($C22))&gt;0,"",IF($C22&gt;$O$21,"",$K$6)))</f>
        <v>1</v>
      </c>
      <c r="E22" s="53">
        <f>IF(D22&lt;&gt;"",SUM($D$5:$D22)/$J$11,"")</f>
        <v>0.12587412587412589</v>
      </c>
      <c r="F22" s="37"/>
      <c r="G22" s="37"/>
      <c r="H22" s="27"/>
    </row>
    <row r="23" spans="1:16" x14ac:dyDescent="0.25">
      <c r="A23" s="50"/>
      <c r="B23" s="42">
        <f t="shared" si="3"/>
        <v>43363</v>
      </c>
      <c r="C23" s="54">
        <f>C19+7</f>
        <v>43363</v>
      </c>
      <c r="D23" s="55">
        <f>IF(COUNTIF($N$5:$N$19,$C23)&gt;0,"",IF(COUNTIF($M$5:$M$19,WEEKNUM($C23))&gt;0,"",IF($C23&gt;$O$21,"",$K$7)))</f>
        <v>1</v>
      </c>
      <c r="E23" s="56">
        <f>IF(D23&lt;&gt;"",SUM($D$5:$D23)/$J$11,"")</f>
        <v>0.13286713286713286</v>
      </c>
      <c r="F23" s="37"/>
      <c r="G23" s="37"/>
      <c r="H23" s="27"/>
    </row>
    <row r="24" spans="1:16" x14ac:dyDescent="0.25">
      <c r="A24" s="50"/>
      <c r="B24" s="44">
        <f t="shared" si="3"/>
        <v>43364</v>
      </c>
      <c r="C24" s="61">
        <f>C20+7</f>
        <v>43364</v>
      </c>
      <c r="D24" s="62">
        <f>IF(COUNTIF($N$5:$N$19,$C24)&gt;0,"",IF(COUNTIF($M$5:$M$19,WEEKNUM($C24))&gt;0,"",IF($C24&gt;$O$21,"",$K$8)))</f>
        <v>1</v>
      </c>
      <c r="E24" s="53">
        <f>IF(D24&lt;&gt;"",SUM($D$5:$D24)/$J$11,"")</f>
        <v>0.13986013986013987</v>
      </c>
      <c r="F24" s="37"/>
      <c r="G24" s="37"/>
      <c r="H24" s="27"/>
    </row>
    <row r="25" spans="1:16" x14ac:dyDescent="0.25">
      <c r="A25" s="57">
        <f t="shared" ref="A25" si="5">WEEKNUM(C25)</f>
        <v>39</v>
      </c>
      <c r="B25" s="43">
        <f t="shared" si="3"/>
        <v>43367</v>
      </c>
      <c r="C25" s="58">
        <f t="shared" si="1"/>
        <v>43367</v>
      </c>
      <c r="D25" s="59">
        <f>IF(COUNTIF($N$5:$N$19,$C25)&gt;0,"",IF(COUNTIF($M$5:$M$19,WEEKNUM($C25))&gt;0,"",IF($C25&gt;$O$21,"",$K$5)))</f>
        <v>1</v>
      </c>
      <c r="E25" s="60">
        <f>IF(D25&lt;&gt;"",SUM($D$5:$D25)/$J$11,"")</f>
        <v>0.14685314685314685</v>
      </c>
      <c r="F25" s="38"/>
      <c r="G25" s="38"/>
      <c r="H25" s="39"/>
    </row>
    <row r="26" spans="1:16" x14ac:dyDescent="0.25">
      <c r="A26" s="50"/>
      <c r="B26" s="41">
        <f t="shared" si="3"/>
        <v>43369</v>
      </c>
      <c r="C26" s="51">
        <f t="shared" si="1"/>
        <v>43369</v>
      </c>
      <c r="D26" s="52">
        <f>IF(COUNTIF($N$5:$N$19,$C26)&gt;0,"",IF(COUNTIF($M$5:$M$19,WEEKNUM($C26))&gt;0,"",IF($C26&gt;$O$21,"",$K$6)))</f>
        <v>1</v>
      </c>
      <c r="E26" s="53">
        <f>IF(D26&lt;&gt;"",SUM($D$5:$D26)/$J$11,"")</f>
        <v>0.15384615384615385</v>
      </c>
      <c r="F26" s="37"/>
      <c r="G26" s="37"/>
      <c r="H26" s="27"/>
    </row>
    <row r="27" spans="1:16" x14ac:dyDescent="0.25">
      <c r="A27" s="50"/>
      <c r="B27" s="42">
        <f t="shared" si="3"/>
        <v>43370</v>
      </c>
      <c r="C27" s="54">
        <f t="shared" si="1"/>
        <v>43370</v>
      </c>
      <c r="D27" s="55" t="str">
        <f>IF(COUNTIF($N$5:$N$19,$C27)&gt;0,"",IF(COUNTIF($M$5:$M$19,WEEKNUM($C27))&gt;0,"",IF($C27&gt;$O$21,"",$K$7)))</f>
        <v/>
      </c>
      <c r="E27" s="56" t="str">
        <f>IF(D27&lt;&gt;"",SUM($D$5:$D27)/$J$11,"")</f>
        <v/>
      </c>
      <c r="F27" s="37"/>
      <c r="G27" s="37"/>
      <c r="H27" s="27"/>
    </row>
    <row r="28" spans="1:16" x14ac:dyDescent="0.25">
      <c r="A28" s="50"/>
      <c r="B28" s="44">
        <f t="shared" si="3"/>
        <v>43371</v>
      </c>
      <c r="C28" s="61">
        <f t="shared" si="1"/>
        <v>43371</v>
      </c>
      <c r="D28" s="62">
        <f>IF(COUNTIF($N$5:$N$19,$C28)&gt;0,"",IF(COUNTIF($M$5:$M$19,WEEKNUM($C28))&gt;0,"",IF($C28&gt;$O$21,"",$K$8)))</f>
        <v>1</v>
      </c>
      <c r="E28" s="53">
        <f>IF(D28&lt;&gt;"",SUM($D$5:$D28)/$J$11,"")</f>
        <v>0.16083916083916083</v>
      </c>
      <c r="F28" s="37"/>
      <c r="G28" s="37"/>
      <c r="H28" s="27"/>
    </row>
    <row r="29" spans="1:16" x14ac:dyDescent="0.25">
      <c r="A29" s="57">
        <f t="shared" ref="A29" si="6">WEEKNUM(C29)</f>
        <v>40</v>
      </c>
      <c r="B29" s="43">
        <f t="shared" si="3"/>
        <v>43374</v>
      </c>
      <c r="C29" s="58">
        <f t="shared" si="1"/>
        <v>43374</v>
      </c>
      <c r="D29" s="59">
        <f>IF(COUNTIF($N$5:$N$19,$C29)&gt;0,"",IF(COUNTIF($M$5:$M$19,WEEKNUM($C29))&gt;0,"",IF($C29&gt;$O$21,"",$K$5)))</f>
        <v>1</v>
      </c>
      <c r="E29" s="60">
        <f>IF(D29&lt;&gt;"",SUM($D$5:$D29)/$J$11,"")</f>
        <v>0.16783216783216784</v>
      </c>
      <c r="F29" s="38"/>
      <c r="G29" s="38"/>
      <c r="H29" s="39"/>
    </row>
    <row r="30" spans="1:16" x14ac:dyDescent="0.25">
      <c r="A30" s="50"/>
      <c r="B30" s="41">
        <f t="shared" si="3"/>
        <v>43376</v>
      </c>
      <c r="C30" s="51">
        <f t="shared" si="1"/>
        <v>43376</v>
      </c>
      <c r="D30" s="52">
        <f>IF(COUNTIF($N$5:$N$19,$C30)&gt;0,"",IF(COUNTIF($M$5:$M$19,WEEKNUM($C30))&gt;0,"",IF($C30&gt;$O$21,"",$K$6)))</f>
        <v>1</v>
      </c>
      <c r="E30" s="53">
        <f>IF(D30&lt;&gt;"",SUM($D$5:$D30)/$J$11,"")</f>
        <v>0.17482517482517482</v>
      </c>
      <c r="F30" s="37"/>
      <c r="G30" s="37"/>
      <c r="H30" s="27"/>
    </row>
    <row r="31" spans="1:16" x14ac:dyDescent="0.25">
      <c r="A31" s="50"/>
      <c r="B31" s="42">
        <f t="shared" si="3"/>
        <v>43377</v>
      </c>
      <c r="C31" s="54">
        <f t="shared" si="1"/>
        <v>43377</v>
      </c>
      <c r="D31" s="55">
        <f>IF(COUNTIF($N$5:$N$19,$C31)&gt;0,"",IF(COUNTIF($M$5:$M$19,WEEKNUM($C31))&gt;0,"",IF($C31&gt;$O$21,"",$K$7)))</f>
        <v>1</v>
      </c>
      <c r="E31" s="56">
        <f>IF(D31&lt;&gt;"",SUM($D$5:$D31)/$J$11,"")</f>
        <v>0.18181818181818182</v>
      </c>
      <c r="F31" s="37"/>
      <c r="G31" s="37"/>
      <c r="H31" s="27"/>
    </row>
    <row r="32" spans="1:16" x14ac:dyDescent="0.25">
      <c r="A32" s="50"/>
      <c r="B32" s="44">
        <f t="shared" si="3"/>
        <v>43378</v>
      </c>
      <c r="C32" s="61">
        <f t="shared" si="1"/>
        <v>43378</v>
      </c>
      <c r="D32" s="62">
        <f>IF(COUNTIF($N$5:$N$19,$C32)&gt;0,"",IF(COUNTIF($M$5:$M$19,WEEKNUM($C32))&gt;0,"",IF($C32&gt;$O$21,"",$K$8)))</f>
        <v>1</v>
      </c>
      <c r="E32" s="53">
        <f>IF(D32&lt;&gt;"",SUM($D$5:$D32)/$J$11,"")</f>
        <v>0.1888111888111888</v>
      </c>
      <c r="F32" s="37"/>
      <c r="G32" s="37"/>
      <c r="H32" s="27"/>
    </row>
    <row r="33" spans="1:8" x14ac:dyDescent="0.25">
      <c r="A33" s="57">
        <f t="shared" ref="A33" si="7">WEEKNUM(C33)</f>
        <v>41</v>
      </c>
      <c r="B33" s="43">
        <f t="shared" si="3"/>
        <v>43381</v>
      </c>
      <c r="C33" s="58">
        <f t="shared" si="1"/>
        <v>43381</v>
      </c>
      <c r="D33" s="59">
        <f>IF(COUNTIF($N$5:$N$19,$C33)&gt;0,"",IF(COUNTIF($M$5:$M$19,WEEKNUM($C33))&gt;0,"",IF($C33&gt;$O$21,"",$K$5)))</f>
        <v>1</v>
      </c>
      <c r="E33" s="60">
        <f>IF(D33&lt;&gt;"",SUM($D$5:$D33)/$J$11,"")</f>
        <v>0.19580419580419581</v>
      </c>
      <c r="F33" s="38"/>
      <c r="G33" s="38"/>
      <c r="H33" s="39"/>
    </row>
    <row r="34" spans="1:8" x14ac:dyDescent="0.25">
      <c r="A34" s="50"/>
      <c r="B34" s="41">
        <f t="shared" si="3"/>
        <v>43383</v>
      </c>
      <c r="C34" s="51">
        <f>C30+7</f>
        <v>43383</v>
      </c>
      <c r="D34" s="52">
        <f>IF(COUNTIF($N$5:$N$19,$C34)&gt;0,"",IF(COUNTIF($M$5:$M$19,WEEKNUM($C34))&gt;0,"",IF($C34&gt;$O$21,"",$K$6)))</f>
        <v>1</v>
      </c>
      <c r="E34" s="53">
        <f>IF(D34&lt;&gt;"",SUM($D$5:$D34)/$J$11,"")</f>
        <v>0.20279720279720279</v>
      </c>
      <c r="F34" s="37"/>
      <c r="G34" s="37"/>
      <c r="H34" s="27"/>
    </row>
    <row r="35" spans="1:8" x14ac:dyDescent="0.25">
      <c r="A35" s="50"/>
      <c r="B35" s="42">
        <f t="shared" si="3"/>
        <v>43384</v>
      </c>
      <c r="C35" s="54">
        <f>C31+7</f>
        <v>43384</v>
      </c>
      <c r="D35" s="55">
        <f>IF(COUNTIF($N$5:$N$19,$C35)&gt;0,"",IF(COUNTIF($M$5:$M$19,WEEKNUM($C35))&gt;0,"",IF($C35&gt;$O$21,"",$K$7)))</f>
        <v>1</v>
      </c>
      <c r="E35" s="56">
        <f>IF(D35&lt;&gt;"",SUM($D$5:$D35)/$J$11,"")</f>
        <v>0.20979020979020979</v>
      </c>
      <c r="F35" s="37"/>
      <c r="G35" s="37"/>
      <c r="H35" s="27"/>
    </row>
    <row r="36" spans="1:8" x14ac:dyDescent="0.25">
      <c r="A36" s="50"/>
      <c r="B36" s="44">
        <f t="shared" si="3"/>
        <v>43385</v>
      </c>
      <c r="C36" s="61">
        <f>C32+7</f>
        <v>43385</v>
      </c>
      <c r="D36" s="62">
        <f>IF(COUNTIF($N$5:$N$19,$C36)&gt;0,"",IF(COUNTIF($M$5:$M$19,WEEKNUM($C36))&gt;0,"",IF($C36&gt;$O$21,"",$K$8)))</f>
        <v>1</v>
      </c>
      <c r="E36" s="53">
        <f>IF(D36&lt;&gt;"",SUM($D$5:$D36)/$J$11,"")</f>
        <v>0.21678321678321677</v>
      </c>
      <c r="F36" s="37"/>
      <c r="G36" s="37"/>
      <c r="H36" s="27"/>
    </row>
    <row r="37" spans="1:8" x14ac:dyDescent="0.25">
      <c r="A37" s="57">
        <f t="shared" ref="A37" si="8">WEEKNUM(C37)</f>
        <v>42</v>
      </c>
      <c r="B37" s="43">
        <f t="shared" si="3"/>
        <v>43388</v>
      </c>
      <c r="C37" s="58">
        <f>C33+7</f>
        <v>43388</v>
      </c>
      <c r="D37" s="59">
        <f>IF(COUNTIF($N$5:$N$19,$C37)&gt;0,"",IF(COUNTIF($M$5:$M$19,WEEKNUM($C37))&gt;0,"",IF($C37&gt;$O$21,"",$K$5)))</f>
        <v>1</v>
      </c>
      <c r="E37" s="60">
        <f>IF(D37&lt;&gt;"",SUM($D$5:$D37)/$J$11,"")</f>
        <v>0.22377622377622378</v>
      </c>
      <c r="F37" s="38"/>
      <c r="G37" s="38"/>
      <c r="H37" s="39"/>
    </row>
    <row r="38" spans="1:8" x14ac:dyDescent="0.25">
      <c r="A38" s="50"/>
      <c r="B38" s="41">
        <f t="shared" si="3"/>
        <v>43390</v>
      </c>
      <c r="C38" s="51">
        <f t="shared" si="1"/>
        <v>43390</v>
      </c>
      <c r="D38" s="52">
        <f>IF(COUNTIF($N$5:$N$19,$C38)&gt;0,"",IF(COUNTIF($M$5:$M$19,WEEKNUM($C38))&gt;0,"",IF($C38&gt;$O$21,"",$K$6)))</f>
        <v>1</v>
      </c>
      <c r="E38" s="53">
        <f>IF(D38&lt;&gt;"",SUM($D$5:$D38)/$J$11,"")</f>
        <v>0.23076923076923078</v>
      </c>
      <c r="F38" s="37"/>
      <c r="G38" s="37"/>
      <c r="H38" s="27"/>
    </row>
    <row r="39" spans="1:8" x14ac:dyDescent="0.25">
      <c r="A39" s="50"/>
      <c r="B39" s="42">
        <f t="shared" si="3"/>
        <v>43391</v>
      </c>
      <c r="C39" s="54">
        <f t="shared" si="1"/>
        <v>43391</v>
      </c>
      <c r="D39" s="55">
        <f>IF(COUNTIF($N$5:$N$19,$C39)&gt;0,"",IF(COUNTIF($M$5:$M$19,WEEKNUM($C39))&gt;0,"",IF($C39&gt;$O$21,"",$K$7)))</f>
        <v>1</v>
      </c>
      <c r="E39" s="56">
        <f>IF(D39&lt;&gt;"",SUM($D$5:$D39)/$J$11,"")</f>
        <v>0.23776223776223776</v>
      </c>
      <c r="F39" s="37"/>
      <c r="G39" s="37"/>
      <c r="H39" s="27"/>
    </row>
    <row r="40" spans="1:8" x14ac:dyDescent="0.25">
      <c r="A40" s="50"/>
      <c r="B40" s="44">
        <f t="shared" si="3"/>
        <v>43392</v>
      </c>
      <c r="C40" s="61">
        <f t="shared" si="1"/>
        <v>43392</v>
      </c>
      <c r="D40" s="62">
        <f>IF(COUNTIF($N$5:$N$19,$C40)&gt;0,"",IF(COUNTIF($M$5:$M$19,WEEKNUM($C40))&gt;0,"",IF($C40&gt;$O$21,"",$K$8)))</f>
        <v>1</v>
      </c>
      <c r="E40" s="53">
        <f>IF(D40&lt;&gt;"",SUM($D$5:$D40)/$J$11,"")</f>
        <v>0.24475524475524477</v>
      </c>
      <c r="F40" s="37"/>
      <c r="G40" s="37"/>
      <c r="H40" s="27"/>
    </row>
    <row r="41" spans="1:8" x14ac:dyDescent="0.25">
      <c r="A41" s="57">
        <f t="shared" ref="A41" si="9">WEEKNUM(C41)</f>
        <v>43</v>
      </c>
      <c r="B41" s="43">
        <f t="shared" si="3"/>
        <v>43395</v>
      </c>
      <c r="C41" s="58">
        <f t="shared" si="1"/>
        <v>43395</v>
      </c>
      <c r="D41" s="59">
        <f>IF(COUNTIF($N$5:$N$19,$C41)&gt;0,"",IF(COUNTIF($M$5:$M$19,WEEKNUM($C41))&gt;0,"",IF($C41&gt;$O$21,"",$K$5)))</f>
        <v>1</v>
      </c>
      <c r="E41" s="60">
        <f>IF(D41&lt;&gt;"",SUM($D$5:$D41)/$J$11,"")</f>
        <v>0.25174825174825177</v>
      </c>
      <c r="F41" s="38"/>
      <c r="G41" s="38"/>
      <c r="H41" s="39"/>
    </row>
    <row r="42" spans="1:8" x14ac:dyDescent="0.25">
      <c r="A42" s="50"/>
      <c r="B42" s="41">
        <f t="shared" si="3"/>
        <v>43397</v>
      </c>
      <c r="C42" s="51">
        <f t="shared" si="1"/>
        <v>43397</v>
      </c>
      <c r="D42" s="52">
        <f>IF(COUNTIF($N$5:$N$19,$C42)&gt;0,"",IF(COUNTIF($M$5:$M$19,WEEKNUM($C42))&gt;0,"",IF($C42&gt;$O$21,"",$K$6)))</f>
        <v>1</v>
      </c>
      <c r="E42" s="53">
        <f>IF(D42&lt;&gt;"",SUM($D$5:$D42)/$J$11,"")</f>
        <v>0.25874125874125875</v>
      </c>
      <c r="F42" s="37"/>
      <c r="G42" s="37"/>
      <c r="H42" s="27"/>
    </row>
    <row r="43" spans="1:8" x14ac:dyDescent="0.25">
      <c r="A43" s="50"/>
      <c r="B43" s="42">
        <f t="shared" si="3"/>
        <v>43398</v>
      </c>
      <c r="C43" s="54">
        <f t="shared" si="1"/>
        <v>43398</v>
      </c>
      <c r="D43" s="55">
        <f>IF(COUNTIF($N$5:$N$19,$C43)&gt;0,"",IF(COUNTIF($M$5:$M$19,WEEKNUM($C43))&gt;0,"",IF($C43&gt;$O$21,"",$K$7)))</f>
        <v>1</v>
      </c>
      <c r="E43" s="56">
        <f>IF(D43&lt;&gt;"",SUM($D$5:$D43)/$J$11,"")</f>
        <v>0.26573426573426573</v>
      </c>
      <c r="F43" s="37"/>
      <c r="G43" s="37"/>
      <c r="H43" s="27"/>
    </row>
    <row r="44" spans="1:8" x14ac:dyDescent="0.25">
      <c r="A44" s="50"/>
      <c r="B44" s="44">
        <f t="shared" si="3"/>
        <v>43399</v>
      </c>
      <c r="C44" s="61">
        <f t="shared" si="1"/>
        <v>43399</v>
      </c>
      <c r="D44" s="62">
        <f>IF(COUNTIF($N$5:$N$19,$C44)&gt;0,"",IF(COUNTIF($M$5:$M$19,WEEKNUM($C44))&gt;0,"",IF($C44&gt;$O$21,"",$K$8)))</f>
        <v>1</v>
      </c>
      <c r="E44" s="53">
        <f>IF(D44&lt;&gt;"",SUM($D$5:$D44)/$J$11,"")</f>
        <v>0.27272727272727271</v>
      </c>
      <c r="F44" s="37"/>
      <c r="G44" s="37"/>
      <c r="H44" s="27"/>
    </row>
    <row r="45" spans="1:8" x14ac:dyDescent="0.25">
      <c r="A45" s="57">
        <f t="shared" ref="A45" si="10">WEEKNUM(C45)</f>
        <v>44</v>
      </c>
      <c r="B45" s="43">
        <f t="shared" si="3"/>
        <v>43402</v>
      </c>
      <c r="C45" s="58">
        <f t="shared" si="1"/>
        <v>43402</v>
      </c>
      <c r="D45" s="59" t="str">
        <f>IF(COUNTIF($N$5:$N$19,$C45)&gt;0,"",IF(COUNTIF($M$5:$M$19,WEEKNUM($C45))&gt;0,"",IF($C45&gt;$O$21,"",$K$5)))</f>
        <v/>
      </c>
      <c r="E45" s="60" t="str">
        <f>IF(D45&lt;&gt;"",SUM($D$5:$D45)/$J$11,"")</f>
        <v/>
      </c>
      <c r="F45" s="38"/>
      <c r="G45" s="38"/>
      <c r="H45" s="39"/>
    </row>
    <row r="46" spans="1:8" x14ac:dyDescent="0.25">
      <c r="A46" s="50"/>
      <c r="B46" s="41">
        <f t="shared" si="3"/>
        <v>43404</v>
      </c>
      <c r="C46" s="51">
        <f t="shared" si="1"/>
        <v>43404</v>
      </c>
      <c r="D46" s="52" t="str">
        <f>IF(COUNTIF($N$5:$N$19,$C46)&gt;0,"",IF(COUNTIF($M$5:$M$19,WEEKNUM($C46))&gt;0,"",IF($C46&gt;$O$21,"",$K$6)))</f>
        <v/>
      </c>
      <c r="E46" s="53" t="str">
        <f>IF(D46&lt;&gt;"",SUM($D$5:$D46)/$J$11,"")</f>
        <v/>
      </c>
      <c r="F46" s="37"/>
      <c r="G46" s="37"/>
      <c r="H46" s="27"/>
    </row>
    <row r="47" spans="1:8" x14ac:dyDescent="0.25">
      <c r="A47" s="50"/>
      <c r="B47" s="42">
        <f t="shared" si="3"/>
        <v>43405</v>
      </c>
      <c r="C47" s="54">
        <f t="shared" si="1"/>
        <v>43405</v>
      </c>
      <c r="D47" s="55" t="str">
        <f>IF(COUNTIF($N$5:$N$19,$C47)&gt;0,"",IF(COUNTIF($M$5:$M$19,WEEKNUM($C47))&gt;0,"",IF($C47&gt;$O$21,"",$K$7)))</f>
        <v/>
      </c>
      <c r="E47" s="56" t="str">
        <f>IF(D47&lt;&gt;"",SUM($D$5:$D47)/$J$11,"")</f>
        <v/>
      </c>
      <c r="F47" s="37"/>
      <c r="G47" s="37"/>
      <c r="H47" s="27"/>
    </row>
    <row r="48" spans="1:8" x14ac:dyDescent="0.25">
      <c r="A48" s="50"/>
      <c r="B48" s="44">
        <f t="shared" si="3"/>
        <v>43406</v>
      </c>
      <c r="C48" s="61">
        <f t="shared" si="1"/>
        <v>43406</v>
      </c>
      <c r="D48" s="62" t="str">
        <f>IF(COUNTIF($N$5:$N$19,$C48)&gt;0,"",IF(COUNTIF($M$5:$M$19,WEEKNUM($C48))&gt;0,"",IF($C48&gt;$O$21,"",$K$8)))</f>
        <v/>
      </c>
      <c r="E48" s="53" t="str">
        <f>IF(D48&lt;&gt;"",SUM($D$5:$D48)/$J$11,"")</f>
        <v/>
      </c>
      <c r="F48" s="37"/>
      <c r="G48" s="37"/>
      <c r="H48" s="27"/>
    </row>
    <row r="49" spans="1:8" x14ac:dyDescent="0.25">
      <c r="A49" s="57">
        <f t="shared" ref="A49" si="11">WEEKNUM(C49)</f>
        <v>45</v>
      </c>
      <c r="B49" s="43">
        <f t="shared" si="3"/>
        <v>43409</v>
      </c>
      <c r="C49" s="58">
        <f t="shared" si="1"/>
        <v>43409</v>
      </c>
      <c r="D49" s="59">
        <f>IF(COUNTIF($N$5:$N$19,$C49)&gt;0,"",IF(COUNTIF($M$5:$M$19,WEEKNUM($C49))&gt;0,"",IF($C49&gt;$O$21,"",$K$5)))</f>
        <v>1</v>
      </c>
      <c r="E49" s="60">
        <f>IF(D49&lt;&gt;"",SUM($D$5:$D49)/$J$11,"")</f>
        <v>0.27972027972027974</v>
      </c>
      <c r="F49" s="38"/>
      <c r="G49" s="38"/>
      <c r="H49" s="39"/>
    </row>
    <row r="50" spans="1:8" x14ac:dyDescent="0.25">
      <c r="A50" s="50"/>
      <c r="B50" s="41">
        <f t="shared" si="3"/>
        <v>43411</v>
      </c>
      <c r="C50" s="51">
        <f t="shared" si="1"/>
        <v>43411</v>
      </c>
      <c r="D50" s="52">
        <f>IF(COUNTIF($N$5:$N$19,$C50)&gt;0,"",IF(COUNTIF($M$5:$M$19,WEEKNUM($C50))&gt;0,"",IF($C50&gt;$O$21,"",$K$6)))</f>
        <v>1</v>
      </c>
      <c r="E50" s="53">
        <f>IF(D50&lt;&gt;"",SUM($D$5:$D50)/$J$11,"")</f>
        <v>0.28671328671328672</v>
      </c>
      <c r="F50" s="37"/>
      <c r="G50" s="37"/>
      <c r="H50" s="27"/>
    </row>
    <row r="51" spans="1:8" x14ac:dyDescent="0.25">
      <c r="A51" s="50"/>
      <c r="B51" s="42">
        <f t="shared" si="3"/>
        <v>43412</v>
      </c>
      <c r="C51" s="54">
        <f t="shared" si="1"/>
        <v>43412</v>
      </c>
      <c r="D51" s="55">
        <f>IF(COUNTIF($N$5:$N$19,$C51)&gt;0,"",IF(COUNTIF($M$5:$M$19,WEEKNUM($C51))&gt;0,"",IF($C51&gt;$O$21,"",$K$7)))</f>
        <v>1</v>
      </c>
      <c r="E51" s="56">
        <f>IF(D51&lt;&gt;"",SUM($D$5:$D51)/$J$11,"")</f>
        <v>0.2937062937062937</v>
      </c>
      <c r="F51" s="37"/>
      <c r="G51" s="37"/>
      <c r="H51" s="27"/>
    </row>
    <row r="52" spans="1:8" x14ac:dyDescent="0.25">
      <c r="A52" s="50"/>
      <c r="B52" s="44">
        <f t="shared" si="3"/>
        <v>43413</v>
      </c>
      <c r="C52" s="61">
        <f t="shared" si="1"/>
        <v>43413</v>
      </c>
      <c r="D52" s="62">
        <f>IF(COUNTIF($N$5:$N$19,$C52)&gt;0,"",IF(COUNTIF($M$5:$M$19,WEEKNUM($C52))&gt;0,"",IF($C52&gt;$O$21,"",$K$8)))</f>
        <v>1</v>
      </c>
      <c r="E52" s="53">
        <f>IF(D52&lt;&gt;"",SUM($D$5:$D52)/$J$11,"")</f>
        <v>0.30069930069930068</v>
      </c>
      <c r="F52" s="37"/>
      <c r="G52" s="37"/>
      <c r="H52" s="27"/>
    </row>
    <row r="53" spans="1:8" x14ac:dyDescent="0.25">
      <c r="A53" s="57">
        <f t="shared" ref="A53" si="12">WEEKNUM(C53)</f>
        <v>46</v>
      </c>
      <c r="B53" s="43">
        <f t="shared" si="3"/>
        <v>43416</v>
      </c>
      <c r="C53" s="58">
        <f t="shared" si="1"/>
        <v>43416</v>
      </c>
      <c r="D53" s="59">
        <f>IF(COUNTIF($N$5:$N$19,$C53)&gt;0,"",IF(COUNTIF($M$5:$M$19,WEEKNUM($C53))&gt;0,"",IF($C53&gt;$O$21,"",$K$5)))</f>
        <v>1</v>
      </c>
      <c r="E53" s="60">
        <f>IF(D53&lt;&gt;"",SUM($D$5:$D53)/$J$11,"")</f>
        <v>0.30769230769230771</v>
      </c>
      <c r="F53" s="38"/>
      <c r="G53" s="38"/>
      <c r="H53" s="39"/>
    </row>
    <row r="54" spans="1:8" x14ac:dyDescent="0.25">
      <c r="A54" s="50"/>
      <c r="B54" s="41">
        <f t="shared" si="3"/>
        <v>43418</v>
      </c>
      <c r="C54" s="51">
        <f t="shared" si="1"/>
        <v>43418</v>
      </c>
      <c r="D54" s="52">
        <f>IF(COUNTIF($N$5:$N$19,$C54)&gt;0,"",IF(COUNTIF($M$5:$M$19,WEEKNUM($C54))&gt;0,"",IF($C54&gt;$O$21,"",$K$6)))</f>
        <v>1</v>
      </c>
      <c r="E54" s="53">
        <f>IF(D54&lt;&gt;"",SUM($D$5:$D54)/$J$11,"")</f>
        <v>0.31468531468531469</v>
      </c>
      <c r="F54" s="37"/>
      <c r="G54" s="37"/>
      <c r="H54" s="27"/>
    </row>
    <row r="55" spans="1:8" x14ac:dyDescent="0.25">
      <c r="A55" s="50"/>
      <c r="B55" s="42">
        <f t="shared" si="3"/>
        <v>43419</v>
      </c>
      <c r="C55" s="54">
        <f t="shared" si="1"/>
        <v>43419</v>
      </c>
      <c r="D55" s="55">
        <f>IF(COUNTIF($N$5:$N$19,$C55)&gt;0,"",IF(COUNTIF($M$5:$M$19,WEEKNUM($C55))&gt;0,"",IF($C55&gt;$O$21,"",$K$7)))</f>
        <v>1</v>
      </c>
      <c r="E55" s="56">
        <f>IF(D55&lt;&gt;"",SUM($D$5:$D55)/$J$11,"")</f>
        <v>0.32167832167832167</v>
      </c>
      <c r="F55" s="37"/>
      <c r="G55" s="37"/>
      <c r="H55" s="27"/>
    </row>
    <row r="56" spans="1:8" x14ac:dyDescent="0.25">
      <c r="A56" s="50"/>
      <c r="B56" s="44">
        <f t="shared" si="3"/>
        <v>43420</v>
      </c>
      <c r="C56" s="61">
        <f t="shared" si="1"/>
        <v>43420</v>
      </c>
      <c r="D56" s="62" t="str">
        <f>IF(COUNTIF($N$5:$N$19,$C56)&gt;0,"",IF(COUNTIF($M$5:$M$19,WEEKNUM($C56))&gt;0,"",IF($C56&gt;$O$21,"",$K$8)))</f>
        <v/>
      </c>
      <c r="E56" s="53" t="str">
        <f>IF(D56&lt;&gt;"",SUM($D$5:$D56)/$J$11,"")</f>
        <v/>
      </c>
      <c r="F56" s="37"/>
      <c r="G56" s="37"/>
      <c r="H56" s="27"/>
    </row>
    <row r="57" spans="1:8" x14ac:dyDescent="0.25">
      <c r="A57" s="57">
        <f t="shared" ref="A57" si="13">WEEKNUM(C57)</f>
        <v>47</v>
      </c>
      <c r="B57" s="43">
        <f t="shared" si="3"/>
        <v>43423</v>
      </c>
      <c r="C57" s="58">
        <f t="shared" si="1"/>
        <v>43423</v>
      </c>
      <c r="D57" s="59">
        <f>IF(COUNTIF($N$5:$N$19,$C57)&gt;0,"",IF(COUNTIF($M$5:$M$19,WEEKNUM($C57))&gt;0,"",IF($C57&gt;$O$21,"",$K$5)))</f>
        <v>1</v>
      </c>
      <c r="E57" s="60">
        <f>IF(D57&lt;&gt;"",SUM($D$5:$D57)/$J$11,"")</f>
        <v>0.32867132867132864</v>
      </c>
      <c r="F57" s="38"/>
      <c r="G57" s="38"/>
      <c r="H57" s="39"/>
    </row>
    <row r="58" spans="1:8" x14ac:dyDescent="0.25">
      <c r="A58" s="50"/>
      <c r="B58" s="41">
        <f t="shared" si="3"/>
        <v>43425</v>
      </c>
      <c r="C58" s="51">
        <f t="shared" si="1"/>
        <v>43425</v>
      </c>
      <c r="D58" s="52">
        <f>IF(COUNTIF($N$5:$N$19,$C58)&gt;0,"",IF(COUNTIF($M$5:$M$19,WEEKNUM($C58))&gt;0,"",IF($C58&gt;$O$21,"",$K$6)))</f>
        <v>1</v>
      </c>
      <c r="E58" s="53">
        <f>IF(D58&lt;&gt;"",SUM($D$5:$D58)/$J$11,"")</f>
        <v>0.33566433566433568</v>
      </c>
      <c r="F58" s="37"/>
      <c r="G58" s="37"/>
      <c r="H58" s="27"/>
    </row>
    <row r="59" spans="1:8" x14ac:dyDescent="0.25">
      <c r="A59" s="50"/>
      <c r="B59" s="42">
        <f t="shared" si="3"/>
        <v>43426</v>
      </c>
      <c r="C59" s="54">
        <f t="shared" si="1"/>
        <v>43426</v>
      </c>
      <c r="D59" s="55">
        <f>IF(COUNTIF($N$5:$N$19,$C59)&gt;0,"",IF(COUNTIF($M$5:$M$19,WEEKNUM($C59))&gt;0,"",IF($C59&gt;$O$21,"",$K$7)))</f>
        <v>1</v>
      </c>
      <c r="E59" s="56">
        <f>IF(D59&lt;&gt;"",SUM($D$5:$D59)/$J$11,"")</f>
        <v>0.34265734265734266</v>
      </c>
      <c r="F59" s="37"/>
      <c r="G59" s="37"/>
      <c r="H59" s="27"/>
    </row>
    <row r="60" spans="1:8" x14ac:dyDescent="0.25">
      <c r="A60" s="50"/>
      <c r="B60" s="44">
        <f t="shared" si="3"/>
        <v>43427</v>
      </c>
      <c r="C60" s="61">
        <f t="shared" si="1"/>
        <v>43427</v>
      </c>
      <c r="D60" s="62">
        <f>IF(COUNTIF($N$5:$N$19,$C60)&gt;0,"",IF(COUNTIF($M$5:$M$19,WEEKNUM($C60))&gt;0,"",IF($C60&gt;$O$21,"",$K$8)))</f>
        <v>1</v>
      </c>
      <c r="E60" s="53">
        <f>IF(D60&lt;&gt;"",SUM($D$5:$D60)/$J$11,"")</f>
        <v>0.34965034965034963</v>
      </c>
      <c r="F60" s="37"/>
      <c r="G60" s="37"/>
      <c r="H60" s="27"/>
    </row>
    <row r="61" spans="1:8" x14ac:dyDescent="0.25">
      <c r="A61" s="57">
        <f t="shared" ref="A61" si="14">WEEKNUM(C61)</f>
        <v>48</v>
      </c>
      <c r="B61" s="43">
        <f t="shared" si="3"/>
        <v>43430</v>
      </c>
      <c r="C61" s="58">
        <f t="shared" si="1"/>
        <v>43430</v>
      </c>
      <c r="D61" s="59">
        <f>IF(COUNTIF($N$5:$N$19,$C61)&gt;0,"",IF(COUNTIF($M$5:$M$19,WEEKNUM($C61))&gt;0,"",IF($C61&gt;$O$21,"",$K$5)))</f>
        <v>1</v>
      </c>
      <c r="E61" s="60">
        <f>IF(D61&lt;&gt;"",SUM($D$5:$D61)/$J$11,"")</f>
        <v>0.35664335664335667</v>
      </c>
      <c r="F61" s="38"/>
      <c r="G61" s="38"/>
      <c r="H61" s="39"/>
    </row>
    <row r="62" spans="1:8" x14ac:dyDescent="0.25">
      <c r="A62" s="50"/>
      <c r="B62" s="41">
        <f t="shared" si="3"/>
        <v>43432</v>
      </c>
      <c r="C62" s="51">
        <f t="shared" si="1"/>
        <v>43432</v>
      </c>
      <c r="D62" s="52">
        <f>IF(COUNTIF($N$5:$N$19,$C62)&gt;0,"",IF(COUNTIF($M$5:$M$19,WEEKNUM($C62))&gt;0,"",IF($C62&gt;$O$21,"",$K$6)))</f>
        <v>1</v>
      </c>
      <c r="E62" s="53">
        <f>IF(D62&lt;&gt;"",SUM($D$5:$D62)/$J$11,"")</f>
        <v>0.36363636363636365</v>
      </c>
      <c r="F62" s="37"/>
      <c r="G62" s="37"/>
      <c r="H62" s="27"/>
    </row>
    <row r="63" spans="1:8" x14ac:dyDescent="0.25">
      <c r="A63" s="50"/>
      <c r="B63" s="42">
        <f t="shared" si="3"/>
        <v>43433</v>
      </c>
      <c r="C63" s="54">
        <f t="shared" si="1"/>
        <v>43433</v>
      </c>
      <c r="D63" s="55">
        <f>IF(COUNTIF($N$5:$N$19,$C63)&gt;0,"",IF(COUNTIF($M$5:$M$19,WEEKNUM($C63))&gt;0,"",IF($C63&gt;$O$21,"",$K$7)))</f>
        <v>1</v>
      </c>
      <c r="E63" s="56">
        <f>IF(D63&lt;&gt;"",SUM($D$5:$D63)/$J$11,"")</f>
        <v>0.37062937062937062</v>
      </c>
      <c r="F63" s="37"/>
      <c r="G63" s="37"/>
      <c r="H63" s="27"/>
    </row>
    <row r="64" spans="1:8" x14ac:dyDescent="0.25">
      <c r="A64" s="50"/>
      <c r="B64" s="44">
        <f t="shared" si="3"/>
        <v>43434</v>
      </c>
      <c r="C64" s="61">
        <f t="shared" si="1"/>
        <v>43434</v>
      </c>
      <c r="D64" s="62">
        <f>IF(COUNTIF($N$5:$N$19,$C64)&gt;0,"",IF(COUNTIF($M$5:$M$19,WEEKNUM($C64))&gt;0,"",IF($C64&gt;$O$21,"",$K$8)))</f>
        <v>1</v>
      </c>
      <c r="E64" s="53">
        <f>IF(D64&lt;&gt;"",SUM($D$5:$D64)/$J$11,"")</f>
        <v>0.3776223776223776</v>
      </c>
      <c r="F64" s="37"/>
      <c r="G64" s="37"/>
      <c r="H64" s="27"/>
    </row>
    <row r="65" spans="1:8" x14ac:dyDescent="0.25">
      <c r="A65" s="57">
        <f t="shared" ref="A65" si="15">WEEKNUM(C65)</f>
        <v>49</v>
      </c>
      <c r="B65" s="43">
        <f t="shared" si="3"/>
        <v>43437</v>
      </c>
      <c r="C65" s="58">
        <f t="shared" si="1"/>
        <v>43437</v>
      </c>
      <c r="D65" s="59">
        <f>IF(COUNTIF($N$5:$N$19,$C65)&gt;0,"",IF(COUNTIF($M$5:$M$19,WEEKNUM($C65))&gt;0,"",IF($C65&gt;$O$21,"",$K$5)))</f>
        <v>1</v>
      </c>
      <c r="E65" s="60">
        <f>IF(D65&lt;&gt;"",SUM($D$5:$D65)/$J$11,"")</f>
        <v>0.38461538461538464</v>
      </c>
      <c r="F65" s="38"/>
      <c r="G65" s="38"/>
      <c r="H65" s="39"/>
    </row>
    <row r="66" spans="1:8" x14ac:dyDescent="0.25">
      <c r="A66" s="50"/>
      <c r="B66" s="41">
        <f t="shared" si="3"/>
        <v>43439</v>
      </c>
      <c r="C66" s="51">
        <f t="shared" si="1"/>
        <v>43439</v>
      </c>
      <c r="D66" s="52">
        <f>IF(COUNTIF($N$5:$N$19,$C66)&gt;0,"",IF(COUNTIF($M$5:$M$19,WEEKNUM($C66))&gt;0,"",IF($C66&gt;$O$21,"",$K$6)))</f>
        <v>1</v>
      </c>
      <c r="E66" s="53">
        <f>IF(D66&lt;&gt;"",SUM($D$5:$D66)/$J$11,"")</f>
        <v>0.39160839160839161</v>
      </c>
      <c r="F66" s="37"/>
      <c r="G66" s="37"/>
      <c r="H66" s="27"/>
    </row>
    <row r="67" spans="1:8" x14ac:dyDescent="0.25">
      <c r="A67" s="50"/>
      <c r="B67" s="42">
        <f t="shared" si="3"/>
        <v>43440</v>
      </c>
      <c r="C67" s="54">
        <f t="shared" si="1"/>
        <v>43440</v>
      </c>
      <c r="D67" s="55">
        <f>IF(COUNTIF($N$5:$N$19,$C67)&gt;0,"",IF(COUNTIF($M$5:$M$19,WEEKNUM($C67))&gt;0,"",IF($C67&gt;$O$21,"",$K$7)))</f>
        <v>1</v>
      </c>
      <c r="E67" s="56">
        <f>IF(D67&lt;&gt;"",SUM($D$5:$D67)/$J$11,"")</f>
        <v>0.39860139860139859</v>
      </c>
      <c r="F67" s="37"/>
      <c r="G67" s="37"/>
      <c r="H67" s="27"/>
    </row>
    <row r="68" spans="1:8" x14ac:dyDescent="0.25">
      <c r="A68" s="50"/>
      <c r="B68" s="44">
        <f t="shared" si="3"/>
        <v>43441</v>
      </c>
      <c r="C68" s="61">
        <f t="shared" si="1"/>
        <v>43441</v>
      </c>
      <c r="D68" s="62">
        <f>IF(COUNTIF($N$5:$N$19,$C68)&gt;0,"",IF(COUNTIF($M$5:$M$19,WEEKNUM($C68))&gt;0,"",IF($C68&gt;$O$21,"",$K$8)))</f>
        <v>1</v>
      </c>
      <c r="E68" s="53">
        <f>IF(D68&lt;&gt;"",SUM($D$5:$D68)/$J$11,"")</f>
        <v>0.40559440559440557</v>
      </c>
      <c r="F68" s="37"/>
      <c r="G68" s="37"/>
      <c r="H68" s="27"/>
    </row>
    <row r="69" spans="1:8" x14ac:dyDescent="0.25">
      <c r="A69" s="57">
        <f t="shared" ref="A69" si="16">WEEKNUM(C69)</f>
        <v>50</v>
      </c>
      <c r="B69" s="43">
        <f t="shared" si="3"/>
        <v>43444</v>
      </c>
      <c r="C69" s="58">
        <f t="shared" si="1"/>
        <v>43444</v>
      </c>
      <c r="D69" s="59">
        <f>IF(COUNTIF($N$5:$N$19,$C69)&gt;0,"",IF(COUNTIF($M$5:$M$19,WEEKNUM($C69))&gt;0,"",IF($C69&gt;$O$21,"",$K$5)))</f>
        <v>1</v>
      </c>
      <c r="E69" s="60">
        <f>IF(D69&lt;&gt;"",SUM($D$5:$D69)/$J$11,"")</f>
        <v>0.41258741258741261</v>
      </c>
      <c r="F69" s="38"/>
      <c r="G69" s="38"/>
      <c r="H69" s="39"/>
    </row>
    <row r="70" spans="1:8" x14ac:dyDescent="0.25">
      <c r="A70" s="50"/>
      <c r="B70" s="41">
        <f t="shared" si="3"/>
        <v>43446</v>
      </c>
      <c r="C70" s="51">
        <f t="shared" si="1"/>
        <v>43446</v>
      </c>
      <c r="D70" s="52">
        <f>IF(COUNTIF($N$5:$N$19,$C70)&gt;0,"",IF(COUNTIF($M$5:$M$19,WEEKNUM($C70))&gt;0,"",IF($C70&gt;$O$21,"",$K$6)))</f>
        <v>1</v>
      </c>
      <c r="E70" s="53">
        <f>IF(D70&lt;&gt;"",SUM($D$5:$D70)/$J$11,"")</f>
        <v>0.41958041958041958</v>
      </c>
      <c r="F70" s="37"/>
      <c r="G70" s="37"/>
      <c r="H70" s="27"/>
    </row>
    <row r="71" spans="1:8" x14ac:dyDescent="0.25">
      <c r="A71" s="50"/>
      <c r="B71" s="42">
        <f t="shared" si="3"/>
        <v>43447</v>
      </c>
      <c r="C71" s="54">
        <f t="shared" si="1"/>
        <v>43447</v>
      </c>
      <c r="D71" s="55">
        <f>IF(COUNTIF($N$5:$N$19,$C71)&gt;0,"",IF(COUNTIF($M$5:$M$19,WEEKNUM($C71))&gt;0,"",IF($C71&gt;$O$21,"",$K$7)))</f>
        <v>1</v>
      </c>
      <c r="E71" s="56">
        <f>IF(D71&lt;&gt;"",SUM($D$5:$D71)/$J$11,"")</f>
        <v>0.42657342657342656</v>
      </c>
      <c r="F71" s="37"/>
      <c r="G71" s="37"/>
      <c r="H71" s="27"/>
    </row>
    <row r="72" spans="1:8" x14ac:dyDescent="0.25">
      <c r="A72" s="50"/>
      <c r="B72" s="44">
        <f t="shared" si="3"/>
        <v>43448</v>
      </c>
      <c r="C72" s="61">
        <f t="shared" si="1"/>
        <v>43448</v>
      </c>
      <c r="D72" s="62">
        <f>IF(COUNTIF($N$5:$N$19,$C72)&gt;0,"",IF(COUNTIF($M$5:$M$19,WEEKNUM($C72))&gt;0,"",IF($C72&gt;$O$21,"",$K$8)))</f>
        <v>1</v>
      </c>
      <c r="E72" s="53">
        <f>IF(D72&lt;&gt;"",SUM($D$5:$D72)/$J$11,"")</f>
        <v>0.43356643356643354</v>
      </c>
      <c r="F72" s="37"/>
      <c r="G72" s="37"/>
      <c r="H72" s="27"/>
    </row>
    <row r="73" spans="1:8" x14ac:dyDescent="0.25">
      <c r="A73" s="57">
        <f t="shared" ref="A73" si="17">WEEKNUM(C73)</f>
        <v>51</v>
      </c>
      <c r="B73" s="43">
        <f t="shared" si="3"/>
        <v>43451</v>
      </c>
      <c r="C73" s="58">
        <f t="shared" si="1"/>
        <v>43451</v>
      </c>
      <c r="D73" s="59">
        <f>IF(COUNTIF($N$5:$N$19,$C73)&gt;0,"",IF(COUNTIF($M$5:$M$19,WEEKNUM($C73))&gt;0,"",IF($C73&gt;$O$21,"",$K$5)))</f>
        <v>1</v>
      </c>
      <c r="E73" s="60">
        <f>IF(D73&lt;&gt;"",SUM($D$5:$D73)/$J$11,"")</f>
        <v>0.44055944055944057</v>
      </c>
      <c r="F73" s="38"/>
      <c r="G73" s="38"/>
      <c r="H73" s="39"/>
    </row>
    <row r="74" spans="1:8" x14ac:dyDescent="0.25">
      <c r="A74" s="50"/>
      <c r="B74" s="41">
        <f t="shared" si="3"/>
        <v>43453</v>
      </c>
      <c r="C74" s="51">
        <f t="shared" si="1"/>
        <v>43453</v>
      </c>
      <c r="D74" s="52">
        <f>IF(COUNTIF($N$5:$N$19,$C74)&gt;0,"",IF(COUNTIF($M$5:$M$19,WEEKNUM($C74))&gt;0,"",IF($C74&gt;$O$21,"",$K$6)))</f>
        <v>1</v>
      </c>
      <c r="E74" s="53">
        <f>IF(D74&lt;&gt;"",SUM($D$5:$D74)/$J$11,"")</f>
        <v>0.44755244755244755</v>
      </c>
      <c r="F74" s="37"/>
      <c r="G74" s="37"/>
      <c r="H74" s="27"/>
    </row>
    <row r="75" spans="1:8" x14ac:dyDescent="0.25">
      <c r="A75" s="50"/>
      <c r="B75" s="42">
        <f t="shared" si="3"/>
        <v>43454</v>
      </c>
      <c r="C75" s="54">
        <f t="shared" si="1"/>
        <v>43454</v>
      </c>
      <c r="D75" s="55">
        <f>IF(COUNTIF($N$5:$N$19,$C75)&gt;0,"",IF(COUNTIF($M$5:$M$19,WEEKNUM($C75))&gt;0,"",IF($C75&gt;$O$21,"",$K$7)))</f>
        <v>1</v>
      </c>
      <c r="E75" s="56">
        <f>IF(D75&lt;&gt;"",SUM($D$5:$D75)/$J$11,"")</f>
        <v>0.45454545454545453</v>
      </c>
      <c r="F75" s="37"/>
      <c r="G75" s="37"/>
      <c r="H75" s="27"/>
    </row>
    <row r="76" spans="1:8" x14ac:dyDescent="0.25">
      <c r="A76" s="50"/>
      <c r="B76" s="44">
        <f t="shared" si="3"/>
        <v>43455</v>
      </c>
      <c r="C76" s="61">
        <f t="shared" si="1"/>
        <v>43455</v>
      </c>
      <c r="D76" s="62">
        <f>IF(COUNTIF($N$5:$N$19,$C76)&gt;0,"",IF(COUNTIF($M$5:$M$19,WEEKNUM($C76))&gt;0,"",IF($C76&gt;$O$21,"",$K$8)))</f>
        <v>1</v>
      </c>
      <c r="E76" s="53">
        <f>IF(D76&lt;&gt;"",SUM($D$5:$D76)/$J$11,"")</f>
        <v>0.46153846153846156</v>
      </c>
      <c r="F76" s="37"/>
      <c r="G76" s="37"/>
      <c r="H76" s="27"/>
    </row>
    <row r="77" spans="1:8" x14ac:dyDescent="0.25">
      <c r="A77" s="57">
        <f t="shared" ref="A77" si="18">WEEKNUM(C77)</f>
        <v>52</v>
      </c>
      <c r="B77" s="43">
        <f t="shared" si="3"/>
        <v>43458</v>
      </c>
      <c r="C77" s="58">
        <f t="shared" ref="C77:C140" si="19">C73+7</f>
        <v>43458</v>
      </c>
      <c r="D77" s="59" t="str">
        <f>IF(COUNTIF($N$5:$N$19,$C77)&gt;0,"",IF(COUNTIF($M$5:$M$19,WEEKNUM($C77))&gt;0,"",IF($C77&gt;$O$21,"",$K$5)))</f>
        <v/>
      </c>
      <c r="E77" s="60" t="str">
        <f>IF(D77&lt;&gt;"",SUM($D$5:$D77)/$J$11,"")</f>
        <v/>
      </c>
      <c r="F77" s="38"/>
      <c r="G77" s="38"/>
      <c r="H77" s="39"/>
    </row>
    <row r="78" spans="1:8" x14ac:dyDescent="0.25">
      <c r="A78" s="50"/>
      <c r="B78" s="41">
        <f t="shared" si="3"/>
        <v>43460</v>
      </c>
      <c r="C78" s="51">
        <f t="shared" si="19"/>
        <v>43460</v>
      </c>
      <c r="D78" s="52" t="str">
        <f>IF(COUNTIF($N$5:$N$19,$C78)&gt;0,"",IF(COUNTIF($M$5:$M$19,WEEKNUM($C78))&gt;0,"",IF($C78&gt;$O$21,"",$K$6)))</f>
        <v/>
      </c>
      <c r="E78" s="53" t="str">
        <f>IF(D78&lt;&gt;"",SUM($D$5:$D78)/$J$11,"")</f>
        <v/>
      </c>
      <c r="F78" s="37"/>
      <c r="G78" s="37"/>
      <c r="H78" s="27"/>
    </row>
    <row r="79" spans="1:8" x14ac:dyDescent="0.25">
      <c r="A79" s="50"/>
      <c r="B79" s="42">
        <f t="shared" si="3"/>
        <v>43461</v>
      </c>
      <c r="C79" s="54">
        <f t="shared" si="19"/>
        <v>43461</v>
      </c>
      <c r="D79" s="55" t="str">
        <f>IF(COUNTIF($N$5:$N$19,$C79)&gt;0,"",IF(COUNTIF($M$5:$M$19,WEEKNUM($C79))&gt;0,"",IF($C79&gt;$O$21,"",$K$7)))</f>
        <v/>
      </c>
      <c r="E79" s="56" t="str">
        <f>IF(D79&lt;&gt;"",SUM($D$5:$D79)/$J$11,"")</f>
        <v/>
      </c>
      <c r="F79" s="37"/>
      <c r="G79" s="37"/>
      <c r="H79" s="27"/>
    </row>
    <row r="80" spans="1:8" x14ac:dyDescent="0.25">
      <c r="A80" s="50"/>
      <c r="B80" s="44">
        <f t="shared" si="3"/>
        <v>43462</v>
      </c>
      <c r="C80" s="61">
        <f t="shared" si="19"/>
        <v>43462</v>
      </c>
      <c r="D80" s="62" t="str">
        <f>IF(COUNTIF($N$5:$N$19,$C80)&gt;0,"",IF(COUNTIF($M$5:$M$19,WEEKNUM($C80))&gt;0,"",IF($C80&gt;$O$21,"",$K$8)))</f>
        <v/>
      </c>
      <c r="E80" s="53" t="str">
        <f>IF(D80&lt;&gt;"",SUM($D$5:$D80)/$J$11,"")</f>
        <v/>
      </c>
      <c r="F80" s="37"/>
      <c r="G80" s="37"/>
      <c r="H80" s="27"/>
    </row>
    <row r="81" spans="1:8" x14ac:dyDescent="0.25">
      <c r="A81" s="57">
        <f t="shared" ref="A81" si="20">WEEKNUM(C81)</f>
        <v>53</v>
      </c>
      <c r="B81" s="43">
        <f t="shared" ref="B81:B144" si="21">C81</f>
        <v>43465</v>
      </c>
      <c r="C81" s="58">
        <f t="shared" si="19"/>
        <v>43465</v>
      </c>
      <c r="D81" s="59">
        <f>IF(COUNTIF($N$5:$N$19,$C81)&gt;0,"",IF(COUNTIF($M$5:$M$19,WEEKNUM($C81))&gt;0,"",IF($C81&gt;$O$21,"",$K$5)))</f>
        <v>1</v>
      </c>
      <c r="E81" s="60">
        <f>IF(D81&lt;&gt;"",SUM($D$5:$D81)/$J$11,"")</f>
        <v>0.46853146853146854</v>
      </c>
      <c r="F81" s="38"/>
      <c r="G81" s="38"/>
      <c r="H81" s="39"/>
    </row>
    <row r="82" spans="1:8" x14ac:dyDescent="0.25">
      <c r="A82" s="50"/>
      <c r="B82" s="41">
        <f t="shared" si="21"/>
        <v>43467</v>
      </c>
      <c r="C82" s="51">
        <f t="shared" si="19"/>
        <v>43467</v>
      </c>
      <c r="D82" s="52" t="str">
        <f>IF(COUNTIF($N$5:$N$19,$C82)&gt;0,"",IF(COUNTIF($M$5:$M$19,WEEKNUM($C82))&gt;0,"",IF($C82&gt;$O$21,"",$K$6)))</f>
        <v/>
      </c>
      <c r="E82" s="53" t="str">
        <f>IF(D82&lt;&gt;"",SUM($D$5:$D82)/$J$11,"")</f>
        <v/>
      </c>
      <c r="F82" s="37"/>
      <c r="G82" s="37"/>
      <c r="H82" s="27"/>
    </row>
    <row r="83" spans="1:8" x14ac:dyDescent="0.25">
      <c r="A83" s="50"/>
      <c r="B83" s="42">
        <f t="shared" si="21"/>
        <v>43468</v>
      </c>
      <c r="C83" s="54">
        <f t="shared" si="19"/>
        <v>43468</v>
      </c>
      <c r="D83" s="55" t="str">
        <f>IF(COUNTIF($N$5:$N$19,$C83)&gt;0,"",IF(COUNTIF($M$5:$M$19,WEEKNUM($C83))&gt;0,"",IF($C83&gt;$O$21,"",$K$7)))</f>
        <v/>
      </c>
      <c r="E83" s="56" t="str">
        <f>IF(D83&lt;&gt;"",SUM($D$5:$D83)/$J$11,"")</f>
        <v/>
      </c>
      <c r="F83" s="37"/>
      <c r="G83" s="37"/>
      <c r="H83" s="27"/>
    </row>
    <row r="84" spans="1:8" x14ac:dyDescent="0.25">
      <c r="A84" s="50"/>
      <c r="B84" s="44">
        <f t="shared" si="21"/>
        <v>43469</v>
      </c>
      <c r="C84" s="61">
        <f t="shared" si="19"/>
        <v>43469</v>
      </c>
      <c r="D84" s="62" t="str">
        <f>IF(COUNTIF($N$5:$N$19,$C84)&gt;0,"",IF(COUNTIF($M$5:$M$19,WEEKNUM($C84))&gt;0,"",IF($C84&gt;$O$21,"",$K$8)))</f>
        <v/>
      </c>
      <c r="E84" s="53" t="str">
        <f>IF(D84&lt;&gt;"",SUM($D$5:$D84)/$J$11,"")</f>
        <v/>
      </c>
      <c r="F84" s="37"/>
      <c r="G84" s="37"/>
      <c r="H84" s="27"/>
    </row>
    <row r="85" spans="1:8" x14ac:dyDescent="0.25">
      <c r="A85" s="57">
        <f t="shared" ref="A85" si="22">WEEKNUM(C85)</f>
        <v>2</v>
      </c>
      <c r="B85" s="43">
        <f t="shared" si="21"/>
        <v>43472</v>
      </c>
      <c r="C85" s="58">
        <f t="shared" si="19"/>
        <v>43472</v>
      </c>
      <c r="D85" s="59" t="str">
        <f>IF(COUNTIF($N$5:$N$19,$C85)&gt;0,"",IF(COUNTIF($M$5:$M$19,WEEKNUM($C85))&gt;0,"",IF($C85&gt;$O$21,"",$K$5)))</f>
        <v/>
      </c>
      <c r="E85" s="60" t="str">
        <f>IF(D85&lt;&gt;"",SUM($D$5:$D85)/$J$11,"")</f>
        <v/>
      </c>
      <c r="F85" s="38"/>
      <c r="G85" s="38"/>
      <c r="H85" s="39"/>
    </row>
    <row r="86" spans="1:8" x14ac:dyDescent="0.25">
      <c r="A86" s="50"/>
      <c r="B86" s="41">
        <f t="shared" si="21"/>
        <v>43474</v>
      </c>
      <c r="C86" s="51">
        <f t="shared" si="19"/>
        <v>43474</v>
      </c>
      <c r="D86" s="52">
        <f>IF(COUNTIF($N$5:$N$19,$C86)&gt;0,"",IF(COUNTIF($M$5:$M$19,WEEKNUM($C86))&gt;0,"",IF($C86&gt;$O$21,"",$K$6)))</f>
        <v>1</v>
      </c>
      <c r="E86" s="53">
        <f>IF(D86&lt;&gt;"",SUM($D$5:$D86)/$J$11,"")</f>
        <v>0.47552447552447552</v>
      </c>
      <c r="F86" s="37"/>
      <c r="G86" s="37"/>
      <c r="H86" s="27"/>
    </row>
    <row r="87" spans="1:8" x14ac:dyDescent="0.25">
      <c r="A87" s="50"/>
      <c r="B87" s="42">
        <f t="shared" si="21"/>
        <v>43475</v>
      </c>
      <c r="C87" s="54">
        <f t="shared" si="19"/>
        <v>43475</v>
      </c>
      <c r="D87" s="55">
        <f>IF(COUNTIF($N$5:$N$19,$C87)&gt;0,"",IF(COUNTIF($M$5:$M$19,WEEKNUM($C87))&gt;0,"",IF($C87&gt;$O$21,"",$K$7)))</f>
        <v>1</v>
      </c>
      <c r="E87" s="56">
        <f>IF(D87&lt;&gt;"",SUM($D$5:$D87)/$J$11,"")</f>
        <v>0.4825174825174825</v>
      </c>
      <c r="F87" s="37"/>
      <c r="G87" s="37"/>
      <c r="H87" s="27"/>
    </row>
    <row r="88" spans="1:8" x14ac:dyDescent="0.25">
      <c r="A88" s="50"/>
      <c r="B88" s="44">
        <f t="shared" si="21"/>
        <v>43476</v>
      </c>
      <c r="C88" s="61">
        <f t="shared" si="19"/>
        <v>43476</v>
      </c>
      <c r="D88" s="62">
        <f>IF(COUNTIF($N$5:$N$19,$C88)&gt;0,"",IF(COUNTIF($M$5:$M$19,WEEKNUM($C88))&gt;0,"",IF($C88&gt;$O$21,"",$K$8)))</f>
        <v>1</v>
      </c>
      <c r="E88" s="53">
        <f>IF(D88&lt;&gt;"",SUM($D$5:$D88)/$J$11,"")</f>
        <v>0.48951048951048953</v>
      </c>
      <c r="F88" s="37"/>
      <c r="G88" s="37"/>
      <c r="H88" s="27"/>
    </row>
    <row r="89" spans="1:8" x14ac:dyDescent="0.25">
      <c r="A89" s="57">
        <f t="shared" ref="A89" si="23">WEEKNUM(C89)</f>
        <v>3</v>
      </c>
      <c r="B89" s="43">
        <f t="shared" si="21"/>
        <v>43479</v>
      </c>
      <c r="C89" s="58">
        <f t="shared" si="19"/>
        <v>43479</v>
      </c>
      <c r="D89" s="59">
        <f>IF(COUNTIF($N$5:$N$19,$C89)&gt;0,"",IF(COUNTIF($M$5:$M$19,WEEKNUM($C89))&gt;0,"",IF($C89&gt;$O$21,"",$K$5)))</f>
        <v>1</v>
      </c>
      <c r="E89" s="60">
        <f>IF(D89&lt;&gt;"",SUM($D$5:$D89)/$J$11,"")</f>
        <v>0.49650349650349651</v>
      </c>
      <c r="F89" s="38"/>
      <c r="G89" s="38"/>
      <c r="H89" s="39"/>
    </row>
    <row r="90" spans="1:8" x14ac:dyDescent="0.25">
      <c r="A90" s="50"/>
      <c r="B90" s="41">
        <f t="shared" si="21"/>
        <v>43481</v>
      </c>
      <c r="C90" s="51">
        <f t="shared" si="19"/>
        <v>43481</v>
      </c>
      <c r="D90" s="52">
        <f>IF(COUNTIF($N$5:$N$19,$C90)&gt;0,"",IF(COUNTIF($M$5:$M$19,WEEKNUM($C90))&gt;0,"",IF($C90&gt;$O$21,"",$K$6)))</f>
        <v>1</v>
      </c>
      <c r="E90" s="53">
        <f>IF(D90&lt;&gt;"",SUM($D$5:$D90)/$J$11,"")</f>
        <v>0.50349650349650354</v>
      </c>
      <c r="F90" s="37"/>
      <c r="G90" s="37"/>
      <c r="H90" s="27"/>
    </row>
    <row r="91" spans="1:8" x14ac:dyDescent="0.25">
      <c r="A91" s="50"/>
      <c r="B91" s="42">
        <f t="shared" si="21"/>
        <v>43482</v>
      </c>
      <c r="C91" s="54">
        <f t="shared" si="19"/>
        <v>43482</v>
      </c>
      <c r="D91" s="55">
        <f>IF(COUNTIF($N$5:$N$19,$C91)&gt;0,"",IF(COUNTIF($M$5:$M$19,WEEKNUM($C91))&gt;0,"",IF($C91&gt;$O$21,"",$K$7)))</f>
        <v>1</v>
      </c>
      <c r="E91" s="56">
        <f>IF(D91&lt;&gt;"",SUM($D$5:$D91)/$J$11,"")</f>
        <v>0.51048951048951052</v>
      </c>
      <c r="F91" s="37"/>
      <c r="G91" s="37"/>
      <c r="H91" s="27"/>
    </row>
    <row r="92" spans="1:8" x14ac:dyDescent="0.25">
      <c r="A92" s="50"/>
      <c r="B92" s="44">
        <f t="shared" si="21"/>
        <v>43483</v>
      </c>
      <c r="C92" s="61">
        <f t="shared" si="19"/>
        <v>43483</v>
      </c>
      <c r="D92" s="62">
        <f>IF(COUNTIF($N$5:$N$19,$C92)&gt;0,"",IF(COUNTIF($M$5:$M$19,WEEKNUM($C92))&gt;0,"",IF($C92&gt;$O$21,"",$K$8)))</f>
        <v>1</v>
      </c>
      <c r="E92" s="53">
        <f>IF(D92&lt;&gt;"",SUM($D$5:$D92)/$J$11,"")</f>
        <v>0.5174825174825175</v>
      </c>
      <c r="F92" s="37"/>
      <c r="G92" s="37"/>
      <c r="H92" s="27"/>
    </row>
    <row r="93" spans="1:8" x14ac:dyDescent="0.25">
      <c r="A93" s="57">
        <f t="shared" ref="A93" si="24">WEEKNUM(C93)</f>
        <v>4</v>
      </c>
      <c r="B93" s="43">
        <f t="shared" si="21"/>
        <v>43486</v>
      </c>
      <c r="C93" s="58">
        <f t="shared" si="19"/>
        <v>43486</v>
      </c>
      <c r="D93" s="59">
        <f>IF(COUNTIF($N$5:$N$19,$C93)&gt;0,"",IF(COUNTIF($M$5:$M$19,WEEKNUM($C93))&gt;0,"",IF($C93&gt;$O$21,"",$K$5)))</f>
        <v>1</v>
      </c>
      <c r="E93" s="60">
        <f>IF(D93&lt;&gt;"",SUM($D$5:$D93)/$J$11,"")</f>
        <v>0.52447552447552448</v>
      </c>
      <c r="F93" s="38"/>
      <c r="G93" s="38"/>
      <c r="H93" s="39"/>
    </row>
    <row r="94" spans="1:8" x14ac:dyDescent="0.25">
      <c r="A94" s="50"/>
      <c r="B94" s="41">
        <f t="shared" si="21"/>
        <v>43488</v>
      </c>
      <c r="C94" s="51">
        <f t="shared" si="19"/>
        <v>43488</v>
      </c>
      <c r="D94" s="52">
        <f>IF(COUNTIF($N$5:$N$19,$C94)&gt;0,"",IF(COUNTIF($M$5:$M$19,WEEKNUM($C94))&gt;0,"",IF($C94&gt;$O$21,"",$K$6)))</f>
        <v>1</v>
      </c>
      <c r="E94" s="53">
        <f>IF(D94&lt;&gt;"",SUM($D$5:$D94)/$J$11,"")</f>
        <v>0.53146853146853146</v>
      </c>
      <c r="F94" s="37"/>
      <c r="G94" s="37"/>
      <c r="H94" s="27"/>
    </row>
    <row r="95" spans="1:8" x14ac:dyDescent="0.25">
      <c r="A95" s="50"/>
      <c r="B95" s="42">
        <f t="shared" si="21"/>
        <v>43489</v>
      </c>
      <c r="C95" s="54">
        <f t="shared" si="19"/>
        <v>43489</v>
      </c>
      <c r="D95" s="55">
        <f>IF(COUNTIF($N$5:$N$19,$C95)&gt;0,"",IF(COUNTIF($M$5:$M$19,WEEKNUM($C95))&gt;0,"",IF($C95&gt;$O$21,"",$K$7)))</f>
        <v>1</v>
      </c>
      <c r="E95" s="56">
        <f>IF(D95&lt;&gt;"",SUM($D$5:$D95)/$J$11,"")</f>
        <v>0.53846153846153844</v>
      </c>
      <c r="F95" s="37"/>
      <c r="G95" s="37"/>
      <c r="H95" s="27"/>
    </row>
    <row r="96" spans="1:8" x14ac:dyDescent="0.25">
      <c r="A96" s="50"/>
      <c r="B96" s="44">
        <f t="shared" si="21"/>
        <v>43490</v>
      </c>
      <c r="C96" s="61">
        <f t="shared" si="19"/>
        <v>43490</v>
      </c>
      <c r="D96" s="62">
        <f>IF(COUNTIF($N$5:$N$19,$C96)&gt;0,"",IF(COUNTIF($M$5:$M$19,WEEKNUM($C96))&gt;0,"",IF($C96&gt;$O$21,"",$K$8)))</f>
        <v>1</v>
      </c>
      <c r="E96" s="53">
        <f>IF(D96&lt;&gt;"",SUM($D$5:$D96)/$J$11,"")</f>
        <v>0.54545454545454541</v>
      </c>
      <c r="F96" s="37"/>
      <c r="G96" s="37"/>
      <c r="H96" s="27"/>
    </row>
    <row r="97" spans="1:8" x14ac:dyDescent="0.25">
      <c r="A97" s="57">
        <f t="shared" ref="A97" si="25">WEEKNUM(C97)</f>
        <v>5</v>
      </c>
      <c r="B97" s="43">
        <f t="shared" si="21"/>
        <v>43493</v>
      </c>
      <c r="C97" s="58">
        <f t="shared" si="19"/>
        <v>43493</v>
      </c>
      <c r="D97" s="59">
        <f>IF(COUNTIF($N$5:$N$19,$C97)&gt;0,"",IF(COUNTIF($M$5:$M$19,WEEKNUM($C97))&gt;0,"",IF($C97&gt;$O$21,"",$K$5)))</f>
        <v>1</v>
      </c>
      <c r="E97" s="60">
        <f>IF(D97&lt;&gt;"",SUM($D$5:$D97)/$J$11,"")</f>
        <v>0.55244755244755239</v>
      </c>
      <c r="F97" s="38"/>
      <c r="G97" s="38"/>
      <c r="H97" s="39"/>
    </row>
    <row r="98" spans="1:8" x14ac:dyDescent="0.25">
      <c r="A98" s="50"/>
      <c r="B98" s="41">
        <f t="shared" si="21"/>
        <v>43495</v>
      </c>
      <c r="C98" s="51">
        <f t="shared" si="19"/>
        <v>43495</v>
      </c>
      <c r="D98" s="52">
        <f>IF(COUNTIF($N$5:$N$19,$C98)&gt;0,"",IF(COUNTIF($M$5:$M$19,WEEKNUM($C98))&gt;0,"",IF($C98&gt;$O$21,"",$K$6)))</f>
        <v>1</v>
      </c>
      <c r="E98" s="53">
        <f>IF(D98&lt;&gt;"",SUM($D$5:$D98)/$J$11,"")</f>
        <v>0.55944055944055948</v>
      </c>
      <c r="F98" s="37"/>
      <c r="G98" s="37"/>
      <c r="H98" s="27"/>
    </row>
    <row r="99" spans="1:8" x14ac:dyDescent="0.25">
      <c r="A99" s="50"/>
      <c r="B99" s="42">
        <f t="shared" si="21"/>
        <v>43496</v>
      </c>
      <c r="C99" s="54">
        <f t="shared" si="19"/>
        <v>43496</v>
      </c>
      <c r="D99" s="55">
        <f>IF(COUNTIF($N$5:$N$19,$C99)&gt;0,"",IF(COUNTIF($M$5:$M$19,WEEKNUM($C99))&gt;0,"",IF($C99&gt;$O$21,"",$K$7)))</f>
        <v>1</v>
      </c>
      <c r="E99" s="56">
        <f>IF(D99&lt;&gt;"",SUM($D$5:$D99)/$J$11,"")</f>
        <v>0.56643356643356646</v>
      </c>
      <c r="F99" s="37"/>
      <c r="G99" s="37"/>
      <c r="H99" s="27"/>
    </row>
    <row r="100" spans="1:8" x14ac:dyDescent="0.25">
      <c r="A100" s="50"/>
      <c r="B100" s="44">
        <f t="shared" si="21"/>
        <v>43497</v>
      </c>
      <c r="C100" s="61">
        <f t="shared" si="19"/>
        <v>43497</v>
      </c>
      <c r="D100" s="62">
        <f>IF(COUNTIF($N$5:$N$19,$C100)&gt;0,"",IF(COUNTIF($M$5:$M$19,WEEKNUM($C100))&gt;0,"",IF($C100&gt;$O$21,"",$K$8)))</f>
        <v>1</v>
      </c>
      <c r="E100" s="53">
        <f>IF(D100&lt;&gt;"",SUM($D$5:$D100)/$J$11,"")</f>
        <v>0.57342657342657344</v>
      </c>
      <c r="F100" s="37"/>
      <c r="G100" s="37"/>
      <c r="H100" s="27"/>
    </row>
    <row r="101" spans="1:8" x14ac:dyDescent="0.25">
      <c r="A101" s="57">
        <f t="shared" ref="A101" si="26">WEEKNUM(C101)</f>
        <v>6</v>
      </c>
      <c r="B101" s="43">
        <f t="shared" si="21"/>
        <v>43500</v>
      </c>
      <c r="C101" s="58">
        <f t="shared" si="19"/>
        <v>43500</v>
      </c>
      <c r="D101" s="59">
        <f>IF(COUNTIF($N$5:$N$19,$C101)&gt;0,"",IF(COUNTIF($M$5:$M$19,WEEKNUM($C101))&gt;0,"",IF($C101&gt;$O$21,"",$K$5)))</f>
        <v>1</v>
      </c>
      <c r="E101" s="60">
        <f>IF(D101&lt;&gt;"",SUM($D$5:$D101)/$J$11,"")</f>
        <v>0.58041958041958042</v>
      </c>
      <c r="F101" s="38"/>
      <c r="G101" s="38"/>
      <c r="H101" s="39"/>
    </row>
    <row r="102" spans="1:8" x14ac:dyDescent="0.25">
      <c r="A102" s="50"/>
      <c r="B102" s="41">
        <f t="shared" si="21"/>
        <v>43502</v>
      </c>
      <c r="C102" s="51">
        <f t="shared" si="19"/>
        <v>43502</v>
      </c>
      <c r="D102" s="52">
        <f>IF(COUNTIF($N$5:$N$19,$C102)&gt;0,"",IF(COUNTIF($M$5:$M$19,WEEKNUM($C102))&gt;0,"",IF($C102&gt;$O$21,"",$K$6)))</f>
        <v>1</v>
      </c>
      <c r="E102" s="53">
        <f>IF(D102&lt;&gt;"",SUM($D$5:$D102)/$J$11,"")</f>
        <v>0.58741258741258739</v>
      </c>
      <c r="F102" s="37"/>
      <c r="G102" s="37"/>
      <c r="H102" s="27"/>
    </row>
    <row r="103" spans="1:8" x14ac:dyDescent="0.25">
      <c r="A103" s="50"/>
      <c r="B103" s="42">
        <f t="shared" si="21"/>
        <v>43503</v>
      </c>
      <c r="C103" s="54">
        <f t="shared" si="19"/>
        <v>43503</v>
      </c>
      <c r="D103" s="55">
        <f>IF(COUNTIF($N$5:$N$19,$C103)&gt;0,"",IF(COUNTIF($M$5:$M$19,WEEKNUM($C103))&gt;0,"",IF($C103&gt;$O$21,"",$K$7)))</f>
        <v>1</v>
      </c>
      <c r="E103" s="56">
        <f>IF(D103&lt;&gt;"",SUM($D$5:$D103)/$J$11,"")</f>
        <v>0.59440559440559437</v>
      </c>
      <c r="F103" s="37"/>
      <c r="G103" s="37"/>
      <c r="H103" s="27"/>
    </row>
    <row r="104" spans="1:8" x14ac:dyDescent="0.25">
      <c r="A104" s="50"/>
      <c r="B104" s="44">
        <f t="shared" si="21"/>
        <v>43504</v>
      </c>
      <c r="C104" s="61">
        <f t="shared" si="19"/>
        <v>43504</v>
      </c>
      <c r="D104" s="62">
        <f>IF(COUNTIF($N$5:$N$19,$C104)&gt;0,"",IF(COUNTIF($M$5:$M$19,WEEKNUM($C104))&gt;0,"",IF($C104&gt;$O$21,"",$K$8)))</f>
        <v>1</v>
      </c>
      <c r="E104" s="53">
        <f>IF(D104&lt;&gt;"",SUM($D$5:$D104)/$J$11,"")</f>
        <v>0.60139860139860135</v>
      </c>
      <c r="F104" s="37"/>
      <c r="G104" s="37"/>
      <c r="H104" s="27"/>
    </row>
    <row r="105" spans="1:8" x14ac:dyDescent="0.25">
      <c r="A105" s="57">
        <f t="shared" ref="A105" si="27">WEEKNUM(C105)</f>
        <v>7</v>
      </c>
      <c r="B105" s="43">
        <f t="shared" si="21"/>
        <v>43507</v>
      </c>
      <c r="C105" s="58">
        <f t="shared" si="19"/>
        <v>43507</v>
      </c>
      <c r="D105" s="59" t="str">
        <f>IF(COUNTIF($N$5:$N$19,$C105)&gt;0,"",IF(COUNTIF($M$5:$M$19,WEEKNUM($C105))&gt;0,"",IF($C105&gt;$O$21,"",$K$5)))</f>
        <v/>
      </c>
      <c r="E105" s="60" t="str">
        <f>IF(D105&lt;&gt;"",SUM($D$5:$D105)/$J$11,"")</f>
        <v/>
      </c>
      <c r="F105" s="38"/>
      <c r="G105" s="38"/>
      <c r="H105" s="39"/>
    </row>
    <row r="106" spans="1:8" x14ac:dyDescent="0.25">
      <c r="A106" s="50"/>
      <c r="B106" s="41">
        <f t="shared" si="21"/>
        <v>43509</v>
      </c>
      <c r="C106" s="51">
        <f t="shared" si="19"/>
        <v>43509</v>
      </c>
      <c r="D106" s="52" t="str">
        <f>IF(COUNTIF($N$5:$N$19,$C106)&gt;0,"",IF(COUNTIF($M$5:$M$19,WEEKNUM($C106))&gt;0,"",IF($C106&gt;$O$21,"",$K$6)))</f>
        <v/>
      </c>
      <c r="E106" s="53" t="str">
        <f>IF(D106&lt;&gt;"",SUM($D$5:$D106)/$J$11,"")</f>
        <v/>
      </c>
      <c r="F106" s="37"/>
      <c r="G106" s="37"/>
      <c r="H106" s="27"/>
    </row>
    <row r="107" spans="1:8" x14ac:dyDescent="0.25">
      <c r="A107" s="50"/>
      <c r="B107" s="42">
        <f t="shared" si="21"/>
        <v>43510</v>
      </c>
      <c r="C107" s="54">
        <f t="shared" si="19"/>
        <v>43510</v>
      </c>
      <c r="D107" s="55" t="str">
        <f>IF(COUNTIF($N$5:$N$19,$C107)&gt;0,"",IF(COUNTIF($M$5:$M$19,WEEKNUM($C107))&gt;0,"",IF($C107&gt;$O$21,"",$K$7)))</f>
        <v/>
      </c>
      <c r="E107" s="56" t="str">
        <f>IF(D107&lt;&gt;"",SUM($D$5:$D107)/$J$11,"")</f>
        <v/>
      </c>
      <c r="F107" s="37"/>
      <c r="G107" s="37"/>
      <c r="H107" s="27"/>
    </row>
    <row r="108" spans="1:8" x14ac:dyDescent="0.25">
      <c r="A108" s="50"/>
      <c r="B108" s="44">
        <f t="shared" si="21"/>
        <v>43511</v>
      </c>
      <c r="C108" s="61">
        <f t="shared" si="19"/>
        <v>43511</v>
      </c>
      <c r="D108" s="62" t="str">
        <f>IF(COUNTIF($N$5:$N$19,$C108)&gt;0,"",IF(COUNTIF($M$5:$M$19,WEEKNUM($C108))&gt;0,"",IF($C108&gt;$O$21,"",$K$8)))</f>
        <v/>
      </c>
      <c r="E108" s="53" t="str">
        <f>IF(D108&lt;&gt;"",SUM($D$5:$D108)/$J$11,"")</f>
        <v/>
      </c>
      <c r="F108" s="37"/>
      <c r="G108" s="37"/>
      <c r="H108" s="27"/>
    </row>
    <row r="109" spans="1:8" x14ac:dyDescent="0.25">
      <c r="A109" s="57">
        <f t="shared" ref="A109" si="28">WEEKNUM(C109)</f>
        <v>8</v>
      </c>
      <c r="B109" s="43">
        <f t="shared" si="21"/>
        <v>43514</v>
      </c>
      <c r="C109" s="58">
        <f t="shared" si="19"/>
        <v>43514</v>
      </c>
      <c r="D109" s="59">
        <f>IF(COUNTIF($N$5:$N$19,$C109)&gt;0,"",IF(COUNTIF($M$5:$M$19,WEEKNUM($C109))&gt;0,"",IF($C109&gt;$O$21,"",$K$5)))</f>
        <v>1</v>
      </c>
      <c r="E109" s="60">
        <f>IF(D109&lt;&gt;"",SUM($D$5:$D109)/$J$11,"")</f>
        <v>0.60839160839160844</v>
      </c>
      <c r="F109" s="38"/>
      <c r="G109" s="38"/>
      <c r="H109" s="39"/>
    </row>
    <row r="110" spans="1:8" x14ac:dyDescent="0.25">
      <c r="A110" s="50"/>
      <c r="B110" s="41">
        <f t="shared" si="21"/>
        <v>43516</v>
      </c>
      <c r="C110" s="51">
        <f t="shared" si="19"/>
        <v>43516</v>
      </c>
      <c r="D110" s="52">
        <f>IF(COUNTIF($N$5:$N$19,$C110)&gt;0,"",IF(COUNTIF($M$5:$M$19,WEEKNUM($C110))&gt;0,"",IF($C110&gt;$O$21,"",$K$6)))</f>
        <v>1</v>
      </c>
      <c r="E110" s="53">
        <f>IF(D110&lt;&gt;"",SUM($D$5:$D110)/$J$11,"")</f>
        <v>0.61538461538461542</v>
      </c>
      <c r="F110" s="37"/>
      <c r="G110" s="37"/>
      <c r="H110" s="27"/>
    </row>
    <row r="111" spans="1:8" x14ac:dyDescent="0.25">
      <c r="A111" s="50"/>
      <c r="B111" s="42">
        <f t="shared" si="21"/>
        <v>43517</v>
      </c>
      <c r="C111" s="54">
        <f t="shared" si="19"/>
        <v>43517</v>
      </c>
      <c r="D111" s="55">
        <f>IF(COUNTIF($N$5:$N$19,$C111)&gt;0,"",IF(COUNTIF($M$5:$M$19,WEEKNUM($C111))&gt;0,"",IF($C111&gt;$O$21,"",$K$7)))</f>
        <v>1</v>
      </c>
      <c r="E111" s="56">
        <f>IF(D111&lt;&gt;"",SUM($D$5:$D111)/$J$11,"")</f>
        <v>0.6223776223776224</v>
      </c>
      <c r="F111" s="37"/>
      <c r="G111" s="37"/>
      <c r="H111" s="27"/>
    </row>
    <row r="112" spans="1:8" x14ac:dyDescent="0.25">
      <c r="A112" s="50"/>
      <c r="B112" s="44">
        <f t="shared" si="21"/>
        <v>43518</v>
      </c>
      <c r="C112" s="61">
        <f t="shared" si="19"/>
        <v>43518</v>
      </c>
      <c r="D112" s="62">
        <f>IF(COUNTIF($N$5:$N$19,$C112)&gt;0,"",IF(COUNTIF($M$5:$M$19,WEEKNUM($C112))&gt;0,"",IF($C112&gt;$O$21,"",$K$8)))</f>
        <v>1</v>
      </c>
      <c r="E112" s="53">
        <f>IF(D112&lt;&gt;"",SUM($D$5:$D112)/$J$11,"")</f>
        <v>0.62937062937062938</v>
      </c>
      <c r="F112" s="37"/>
      <c r="G112" s="37"/>
      <c r="H112" s="27"/>
    </row>
    <row r="113" spans="1:8" x14ac:dyDescent="0.25">
      <c r="A113" s="57">
        <f t="shared" ref="A113" si="29">WEEKNUM(C113)</f>
        <v>9</v>
      </c>
      <c r="B113" s="43">
        <f t="shared" si="21"/>
        <v>43521</v>
      </c>
      <c r="C113" s="58">
        <f t="shared" si="19"/>
        <v>43521</v>
      </c>
      <c r="D113" s="59">
        <f>IF(COUNTIF($N$5:$N$19,$C113)&gt;0,"",IF(COUNTIF($M$5:$M$19,WEEKNUM($C113))&gt;0,"",IF($C113&gt;$O$21,"",$K$5)))</f>
        <v>1</v>
      </c>
      <c r="E113" s="60">
        <f>IF(D113&lt;&gt;"",SUM($D$5:$D113)/$J$11,"")</f>
        <v>0.63636363636363635</v>
      </c>
      <c r="F113" s="38"/>
      <c r="G113" s="38"/>
      <c r="H113" s="39"/>
    </row>
    <row r="114" spans="1:8" x14ac:dyDescent="0.25">
      <c r="A114" s="50"/>
      <c r="B114" s="41">
        <f t="shared" si="21"/>
        <v>43523</v>
      </c>
      <c r="C114" s="51">
        <f t="shared" si="19"/>
        <v>43523</v>
      </c>
      <c r="D114" s="52">
        <f>IF(COUNTIF($N$5:$N$19,$C114)&gt;0,"",IF(COUNTIF($M$5:$M$19,WEEKNUM($C114))&gt;0,"",IF($C114&gt;$O$21,"",$K$6)))</f>
        <v>1</v>
      </c>
      <c r="E114" s="53">
        <f>IF(D114&lt;&gt;"",SUM($D$5:$D114)/$J$11,"")</f>
        <v>0.64335664335664333</v>
      </c>
      <c r="F114" s="37"/>
      <c r="G114" s="37"/>
      <c r="H114" s="27"/>
    </row>
    <row r="115" spans="1:8" x14ac:dyDescent="0.25">
      <c r="A115" s="50"/>
      <c r="B115" s="42">
        <f t="shared" si="21"/>
        <v>43524</v>
      </c>
      <c r="C115" s="54">
        <f t="shared" si="19"/>
        <v>43524</v>
      </c>
      <c r="D115" s="55">
        <f>IF(COUNTIF($N$5:$N$19,$C115)&gt;0,"",IF(COUNTIF($M$5:$M$19,WEEKNUM($C115))&gt;0,"",IF($C115&gt;$O$21,"",$K$7)))</f>
        <v>1</v>
      </c>
      <c r="E115" s="56">
        <f>IF(D115&lt;&gt;"",SUM($D$5:$D115)/$J$11,"")</f>
        <v>0.65034965034965031</v>
      </c>
      <c r="F115" s="37"/>
      <c r="G115" s="37"/>
      <c r="H115" s="27"/>
    </row>
    <row r="116" spans="1:8" x14ac:dyDescent="0.25">
      <c r="A116" s="50"/>
      <c r="B116" s="44">
        <f t="shared" si="21"/>
        <v>43525</v>
      </c>
      <c r="C116" s="61">
        <f t="shared" si="19"/>
        <v>43525</v>
      </c>
      <c r="D116" s="62">
        <f>IF(COUNTIF($N$5:$N$19,$C116)&gt;0,"",IF(COUNTIF($M$5:$M$19,WEEKNUM($C116))&gt;0,"",IF($C116&gt;$O$21,"",$K$8)))</f>
        <v>1</v>
      </c>
      <c r="E116" s="53">
        <f>IF(D116&lt;&gt;"",SUM($D$5:$D116)/$J$11,"")</f>
        <v>0.65734265734265729</v>
      </c>
      <c r="F116" s="37"/>
      <c r="G116" s="37"/>
      <c r="H116" s="27"/>
    </row>
    <row r="117" spans="1:8" x14ac:dyDescent="0.25">
      <c r="A117" s="57">
        <f t="shared" ref="A117" si="30">WEEKNUM(C117)</f>
        <v>10</v>
      </c>
      <c r="B117" s="43">
        <f t="shared" si="21"/>
        <v>43528</v>
      </c>
      <c r="C117" s="58">
        <f t="shared" si="19"/>
        <v>43528</v>
      </c>
      <c r="D117" s="59">
        <f>IF(COUNTIF($N$5:$N$19,$C117)&gt;0,"",IF(COUNTIF($M$5:$M$19,WEEKNUM($C117))&gt;0,"",IF($C117&gt;$O$21,"",$K$5)))</f>
        <v>1</v>
      </c>
      <c r="E117" s="60">
        <f>IF(D117&lt;&gt;"",SUM($D$5:$D117)/$J$11,"")</f>
        <v>0.66433566433566438</v>
      </c>
      <c r="F117" s="38"/>
      <c r="G117" s="38"/>
      <c r="H117" s="39"/>
    </row>
    <row r="118" spans="1:8" x14ac:dyDescent="0.25">
      <c r="A118" s="50"/>
      <c r="B118" s="41">
        <f t="shared" si="21"/>
        <v>43530</v>
      </c>
      <c r="C118" s="51">
        <f t="shared" si="19"/>
        <v>43530</v>
      </c>
      <c r="D118" s="52">
        <f>IF(COUNTIF($N$5:$N$19,$C118)&gt;0,"",IF(COUNTIF($M$5:$M$19,WEEKNUM($C118))&gt;0,"",IF($C118&gt;$O$21,"",$K$6)))</f>
        <v>1</v>
      </c>
      <c r="E118" s="53">
        <f>IF(D118&lt;&gt;"",SUM($D$5:$D118)/$J$11,"")</f>
        <v>0.67132867132867136</v>
      </c>
      <c r="F118" s="37"/>
      <c r="G118" s="37"/>
      <c r="H118" s="27"/>
    </row>
    <row r="119" spans="1:8" x14ac:dyDescent="0.25">
      <c r="A119" s="50"/>
      <c r="B119" s="42">
        <f t="shared" si="21"/>
        <v>43531</v>
      </c>
      <c r="C119" s="54">
        <f t="shared" si="19"/>
        <v>43531</v>
      </c>
      <c r="D119" s="55">
        <f>IF(COUNTIF($N$5:$N$19,$C119)&gt;0,"",IF(COUNTIF($M$5:$M$19,WEEKNUM($C119))&gt;0,"",IF($C119&gt;$O$21,"",$K$7)))</f>
        <v>1</v>
      </c>
      <c r="E119" s="56">
        <f>IF(D119&lt;&gt;"",SUM($D$5:$D119)/$J$11,"")</f>
        <v>0.67832167832167833</v>
      </c>
      <c r="F119" s="37"/>
      <c r="G119" s="37"/>
      <c r="H119" s="27"/>
    </row>
    <row r="120" spans="1:8" x14ac:dyDescent="0.25">
      <c r="A120" s="50"/>
      <c r="B120" s="44">
        <f t="shared" si="21"/>
        <v>43532</v>
      </c>
      <c r="C120" s="61">
        <f t="shared" si="19"/>
        <v>43532</v>
      </c>
      <c r="D120" s="62">
        <f>IF(COUNTIF($N$5:$N$19,$C120)&gt;0,"",IF(COUNTIF($M$5:$M$19,WEEKNUM($C120))&gt;0,"",IF($C120&gt;$O$21,"",$K$8)))</f>
        <v>1</v>
      </c>
      <c r="E120" s="53">
        <f>IF(D120&lt;&gt;"",SUM($D$5:$D120)/$J$11,"")</f>
        <v>0.68531468531468531</v>
      </c>
      <c r="F120" s="37"/>
      <c r="G120" s="37"/>
      <c r="H120" s="27"/>
    </row>
    <row r="121" spans="1:8" x14ac:dyDescent="0.25">
      <c r="A121" s="57">
        <f t="shared" ref="A121" si="31">WEEKNUM(C121)</f>
        <v>11</v>
      </c>
      <c r="B121" s="43">
        <f t="shared" si="21"/>
        <v>43535</v>
      </c>
      <c r="C121" s="58">
        <f t="shared" si="19"/>
        <v>43535</v>
      </c>
      <c r="D121" s="59">
        <f>IF(COUNTIF($N$5:$N$19,$C121)&gt;0,"",IF(COUNTIF($M$5:$M$19,WEEKNUM($C121))&gt;0,"",IF($C121&gt;$O$21,"",$K$5)))</f>
        <v>1</v>
      </c>
      <c r="E121" s="60">
        <f>IF(D121&lt;&gt;"",SUM($D$5:$D121)/$J$11,"")</f>
        <v>0.69230769230769229</v>
      </c>
      <c r="F121" s="38"/>
      <c r="G121" s="38"/>
      <c r="H121" s="39"/>
    </row>
    <row r="122" spans="1:8" x14ac:dyDescent="0.25">
      <c r="A122" s="50"/>
      <c r="B122" s="41">
        <f t="shared" si="21"/>
        <v>43537</v>
      </c>
      <c r="C122" s="51">
        <f t="shared" si="19"/>
        <v>43537</v>
      </c>
      <c r="D122" s="52">
        <f>IF(COUNTIF($N$5:$N$19,$C122)&gt;0,"",IF(COUNTIF($M$5:$M$19,WEEKNUM($C122))&gt;0,"",IF($C122&gt;$O$21,"",$K$6)))</f>
        <v>1</v>
      </c>
      <c r="E122" s="53">
        <f>IF(D122&lt;&gt;"",SUM($D$5:$D122)/$J$11,"")</f>
        <v>0.69930069930069927</v>
      </c>
      <c r="F122" s="37"/>
      <c r="G122" s="37"/>
      <c r="H122" s="27"/>
    </row>
    <row r="123" spans="1:8" x14ac:dyDescent="0.25">
      <c r="A123" s="50"/>
      <c r="B123" s="42">
        <f t="shared" si="21"/>
        <v>43538</v>
      </c>
      <c r="C123" s="54">
        <f t="shared" si="19"/>
        <v>43538</v>
      </c>
      <c r="D123" s="55" t="str">
        <f>IF(COUNTIF($N$5:$N$19,$C123)&gt;0,"",IF(COUNTIF($M$5:$M$19,WEEKNUM($C123))&gt;0,"",IF($C123&gt;$O$21,"",$K$7)))</f>
        <v/>
      </c>
      <c r="E123" s="56" t="str">
        <f>IF(D123&lt;&gt;"",SUM($D$5:$D123)/$J$11,"")</f>
        <v/>
      </c>
      <c r="F123" s="37"/>
      <c r="G123" s="37"/>
      <c r="H123" s="27"/>
    </row>
    <row r="124" spans="1:8" x14ac:dyDescent="0.25">
      <c r="A124" s="50"/>
      <c r="B124" s="44">
        <f t="shared" si="21"/>
        <v>43539</v>
      </c>
      <c r="C124" s="61">
        <f t="shared" si="19"/>
        <v>43539</v>
      </c>
      <c r="D124" s="62">
        <f>IF(COUNTIF($N$5:$N$19,$C124)&gt;0,"",IF(COUNTIF($M$5:$M$19,WEEKNUM($C124))&gt;0,"",IF($C124&gt;$O$21,"",$K$8)))</f>
        <v>1</v>
      </c>
      <c r="E124" s="53">
        <f>IF(D124&lt;&gt;"",SUM($D$5:$D124)/$J$11,"")</f>
        <v>0.70629370629370625</v>
      </c>
      <c r="F124" s="37"/>
      <c r="G124" s="37"/>
      <c r="H124" s="27"/>
    </row>
    <row r="125" spans="1:8" x14ac:dyDescent="0.25">
      <c r="A125" s="57">
        <f t="shared" ref="A125" si="32">WEEKNUM(C125)</f>
        <v>12</v>
      </c>
      <c r="B125" s="43">
        <f t="shared" si="21"/>
        <v>43542</v>
      </c>
      <c r="C125" s="58">
        <f t="shared" si="19"/>
        <v>43542</v>
      </c>
      <c r="D125" s="59">
        <f>IF(COUNTIF($N$5:$N$19,$C125)&gt;0,"",IF(COUNTIF($M$5:$M$19,WEEKNUM($C125))&gt;0,"",IF($C125&gt;$O$21,"",$K$5)))</f>
        <v>1</v>
      </c>
      <c r="E125" s="60">
        <f>IF(D125&lt;&gt;"",SUM($D$5:$D125)/$J$11,"")</f>
        <v>0.71328671328671334</v>
      </c>
      <c r="F125" s="38"/>
      <c r="G125" s="38"/>
      <c r="H125" s="39"/>
    </row>
    <row r="126" spans="1:8" x14ac:dyDescent="0.25">
      <c r="A126" s="50"/>
      <c r="B126" s="41">
        <f t="shared" si="21"/>
        <v>43544</v>
      </c>
      <c r="C126" s="51">
        <f t="shared" si="19"/>
        <v>43544</v>
      </c>
      <c r="D126" s="52">
        <f>IF(COUNTIF($N$5:$N$19,$C126)&gt;0,"",IF(COUNTIF($M$5:$M$19,WEEKNUM($C126))&gt;0,"",IF($C126&gt;$O$21,"",$K$6)))</f>
        <v>1</v>
      </c>
      <c r="E126" s="53">
        <f>IF(D126&lt;&gt;"",SUM($D$5:$D126)/$J$11,"")</f>
        <v>0.72027972027972031</v>
      </c>
      <c r="F126" s="37"/>
      <c r="G126" s="37"/>
      <c r="H126" s="27"/>
    </row>
    <row r="127" spans="1:8" x14ac:dyDescent="0.25">
      <c r="A127" s="50"/>
      <c r="B127" s="42">
        <f t="shared" si="21"/>
        <v>43545</v>
      </c>
      <c r="C127" s="54">
        <f t="shared" si="19"/>
        <v>43545</v>
      </c>
      <c r="D127" s="55">
        <f>IF(COUNTIF($N$5:$N$19,$C127)&gt;0,"",IF(COUNTIF($M$5:$M$19,WEEKNUM($C127))&gt;0,"",IF($C127&gt;$O$21,"",$K$7)))</f>
        <v>1</v>
      </c>
      <c r="E127" s="56">
        <f>IF(D127&lt;&gt;"",SUM($D$5:$D127)/$J$11,"")</f>
        <v>0.72727272727272729</v>
      </c>
      <c r="F127" s="37"/>
      <c r="G127" s="37"/>
      <c r="H127" s="27"/>
    </row>
    <row r="128" spans="1:8" x14ac:dyDescent="0.25">
      <c r="A128" s="50"/>
      <c r="B128" s="44">
        <f t="shared" si="21"/>
        <v>43546</v>
      </c>
      <c r="C128" s="61">
        <f t="shared" si="19"/>
        <v>43546</v>
      </c>
      <c r="D128" s="62">
        <f>IF(COUNTIF($N$5:$N$19,$C128)&gt;0,"",IF(COUNTIF($M$5:$M$19,WEEKNUM($C128))&gt;0,"",IF($C128&gt;$O$21,"",$K$8)))</f>
        <v>1</v>
      </c>
      <c r="E128" s="53">
        <f>IF(D128&lt;&gt;"",SUM($D$5:$D128)/$J$11,"")</f>
        <v>0.73426573426573427</v>
      </c>
      <c r="F128" s="37"/>
      <c r="G128" s="37"/>
      <c r="H128" s="27"/>
    </row>
    <row r="129" spans="1:8" x14ac:dyDescent="0.25">
      <c r="A129" s="57">
        <f t="shared" ref="A129" si="33">WEEKNUM(C129)</f>
        <v>13</v>
      </c>
      <c r="B129" s="43">
        <f t="shared" si="21"/>
        <v>43549</v>
      </c>
      <c r="C129" s="58">
        <f t="shared" si="19"/>
        <v>43549</v>
      </c>
      <c r="D129" s="59">
        <f>IF(COUNTIF($N$5:$N$19,$C129)&gt;0,"",IF(COUNTIF($M$5:$M$19,WEEKNUM($C129))&gt;0,"",IF($C129&gt;$O$21,"",$K$5)))</f>
        <v>1</v>
      </c>
      <c r="E129" s="60">
        <f>IF(D129&lt;&gt;"",SUM($D$5:$D129)/$J$11,"")</f>
        <v>0.74125874125874125</v>
      </c>
      <c r="F129" s="38"/>
      <c r="G129" s="38"/>
      <c r="H129" s="39"/>
    </row>
    <row r="130" spans="1:8" x14ac:dyDescent="0.25">
      <c r="A130" s="50"/>
      <c r="B130" s="41">
        <f t="shared" si="21"/>
        <v>43551</v>
      </c>
      <c r="C130" s="51">
        <f t="shared" si="19"/>
        <v>43551</v>
      </c>
      <c r="D130" s="52">
        <f>IF(COUNTIF($N$5:$N$19,$C130)&gt;0,"",IF(COUNTIF($M$5:$M$19,WEEKNUM($C130))&gt;0,"",IF($C130&gt;$O$21,"",$K$6)))</f>
        <v>1</v>
      </c>
      <c r="E130" s="53">
        <f>IF(D130&lt;&gt;"",SUM($D$5:$D130)/$J$11,"")</f>
        <v>0.74825174825174823</v>
      </c>
      <c r="F130" s="37"/>
      <c r="G130" s="37"/>
      <c r="H130" s="27"/>
    </row>
    <row r="131" spans="1:8" x14ac:dyDescent="0.25">
      <c r="A131" s="50"/>
      <c r="B131" s="42">
        <f t="shared" si="21"/>
        <v>43552</v>
      </c>
      <c r="C131" s="54">
        <f t="shared" si="19"/>
        <v>43552</v>
      </c>
      <c r="D131" s="55">
        <f>IF(COUNTIF($N$5:$N$19,$C131)&gt;0,"",IF(COUNTIF($M$5:$M$19,WEEKNUM($C131))&gt;0,"",IF($C131&gt;$O$21,"",$K$7)))</f>
        <v>1</v>
      </c>
      <c r="E131" s="56">
        <f>IF(D131&lt;&gt;"",SUM($D$5:$D131)/$J$11,"")</f>
        <v>0.75524475524475521</v>
      </c>
      <c r="F131" s="37"/>
      <c r="G131" s="37"/>
      <c r="H131" s="27"/>
    </row>
    <row r="132" spans="1:8" x14ac:dyDescent="0.25">
      <c r="A132" s="50"/>
      <c r="B132" s="44">
        <f t="shared" si="21"/>
        <v>43553</v>
      </c>
      <c r="C132" s="61">
        <f t="shared" si="19"/>
        <v>43553</v>
      </c>
      <c r="D132" s="62">
        <f>IF(COUNTIF($N$5:$N$19,$C132)&gt;0,"",IF(COUNTIF($M$5:$M$19,WEEKNUM($C132))&gt;0,"",IF($C132&gt;$O$21,"",$K$8)))</f>
        <v>1</v>
      </c>
      <c r="E132" s="53">
        <f>IF(D132&lt;&gt;"",SUM($D$5:$D132)/$J$11,"")</f>
        <v>0.76223776223776218</v>
      </c>
      <c r="F132" s="37"/>
      <c r="G132" s="37"/>
      <c r="H132" s="27"/>
    </row>
    <row r="133" spans="1:8" x14ac:dyDescent="0.25">
      <c r="A133" s="57">
        <f t="shared" ref="A133" si="34">WEEKNUM(C133)</f>
        <v>14</v>
      </c>
      <c r="B133" s="43">
        <f t="shared" si="21"/>
        <v>43556</v>
      </c>
      <c r="C133" s="58">
        <f t="shared" si="19"/>
        <v>43556</v>
      </c>
      <c r="D133" s="59">
        <f>IF(COUNTIF($N$5:$N$19,$C133)&gt;0,"",IF(COUNTIF($M$5:$M$19,WEEKNUM($C133))&gt;0,"",IF($C133&gt;$O$21,"",$K$5)))</f>
        <v>1</v>
      </c>
      <c r="E133" s="60">
        <f>IF(D133&lt;&gt;"",SUM($D$5:$D133)/$J$11,"")</f>
        <v>0.76923076923076927</v>
      </c>
      <c r="F133" s="38"/>
      <c r="G133" s="38"/>
      <c r="H133" s="39"/>
    </row>
    <row r="134" spans="1:8" x14ac:dyDescent="0.25">
      <c r="A134" s="50"/>
      <c r="B134" s="41">
        <f t="shared" si="21"/>
        <v>43558</v>
      </c>
      <c r="C134" s="51">
        <f t="shared" si="19"/>
        <v>43558</v>
      </c>
      <c r="D134" s="52">
        <f>IF(COUNTIF($N$5:$N$19,$C134)&gt;0,"",IF(COUNTIF($M$5:$M$19,WEEKNUM($C134))&gt;0,"",IF($C134&gt;$O$21,"",$K$6)))</f>
        <v>1</v>
      </c>
      <c r="E134" s="53">
        <f>IF(D134&lt;&gt;"",SUM($D$5:$D134)/$J$11,"")</f>
        <v>0.77622377622377625</v>
      </c>
      <c r="F134" s="37"/>
      <c r="G134" s="37"/>
      <c r="H134" s="27"/>
    </row>
    <row r="135" spans="1:8" x14ac:dyDescent="0.25">
      <c r="A135" s="50"/>
      <c r="B135" s="42">
        <f t="shared" si="21"/>
        <v>43559</v>
      </c>
      <c r="C135" s="54">
        <f t="shared" si="19"/>
        <v>43559</v>
      </c>
      <c r="D135" s="55">
        <f>IF(COUNTIF($N$5:$N$19,$C135)&gt;0,"",IF(COUNTIF($M$5:$M$19,WEEKNUM($C135))&gt;0,"",IF($C135&gt;$O$21,"",$K$7)))</f>
        <v>1</v>
      </c>
      <c r="E135" s="56">
        <f>IF(D135&lt;&gt;"",SUM($D$5:$D135)/$J$11,"")</f>
        <v>0.78321678321678323</v>
      </c>
      <c r="F135" s="37"/>
      <c r="G135" s="37"/>
      <c r="H135" s="27"/>
    </row>
    <row r="136" spans="1:8" x14ac:dyDescent="0.25">
      <c r="A136" s="50"/>
      <c r="B136" s="44">
        <f t="shared" si="21"/>
        <v>43560</v>
      </c>
      <c r="C136" s="61">
        <f t="shared" si="19"/>
        <v>43560</v>
      </c>
      <c r="D136" s="62">
        <f>IF(COUNTIF($N$5:$N$19,$C136)&gt;0,"",IF(COUNTIF($M$5:$M$19,WEEKNUM($C136))&gt;0,"",IF($C136&gt;$O$21,"",$K$8)))</f>
        <v>1</v>
      </c>
      <c r="E136" s="53">
        <f>IF(D136&lt;&gt;"",SUM($D$5:$D136)/$J$11,"")</f>
        <v>0.79020979020979021</v>
      </c>
      <c r="F136" s="37"/>
      <c r="G136" s="37"/>
      <c r="H136" s="27"/>
    </row>
    <row r="137" spans="1:8" x14ac:dyDescent="0.25">
      <c r="A137" s="57">
        <f t="shared" ref="A137" si="35">WEEKNUM(C137)</f>
        <v>15</v>
      </c>
      <c r="B137" s="43">
        <f t="shared" si="21"/>
        <v>43563</v>
      </c>
      <c r="C137" s="58">
        <f t="shared" si="19"/>
        <v>43563</v>
      </c>
      <c r="D137" s="59">
        <f>IF(COUNTIF($N$5:$N$19,$C137)&gt;0,"",IF(COUNTIF($M$5:$M$19,WEEKNUM($C137))&gt;0,"",IF($C137&gt;$O$21,"",$K$5)))</f>
        <v>1</v>
      </c>
      <c r="E137" s="60">
        <f>IF(D137&lt;&gt;"",SUM($D$5:$D137)/$J$11,"")</f>
        <v>0.79720279720279719</v>
      </c>
      <c r="F137" s="38"/>
      <c r="G137" s="38"/>
      <c r="H137" s="39"/>
    </row>
    <row r="138" spans="1:8" x14ac:dyDescent="0.25">
      <c r="A138" s="50"/>
      <c r="B138" s="41">
        <f t="shared" si="21"/>
        <v>43565</v>
      </c>
      <c r="C138" s="51">
        <f t="shared" si="19"/>
        <v>43565</v>
      </c>
      <c r="D138" s="52">
        <f>IF(COUNTIF($N$5:$N$19,$C138)&gt;0,"",IF(COUNTIF($M$5:$M$19,WEEKNUM($C138))&gt;0,"",IF($C138&gt;$O$21,"",$K$6)))</f>
        <v>1</v>
      </c>
      <c r="E138" s="53">
        <f>IF(D138&lt;&gt;"",SUM($D$5:$D138)/$J$11,"")</f>
        <v>0.80419580419580416</v>
      </c>
      <c r="F138" s="37"/>
      <c r="G138" s="37"/>
      <c r="H138" s="27"/>
    </row>
    <row r="139" spans="1:8" x14ac:dyDescent="0.25">
      <c r="A139" s="50"/>
      <c r="B139" s="42">
        <f t="shared" si="21"/>
        <v>43566</v>
      </c>
      <c r="C139" s="54">
        <f t="shared" si="19"/>
        <v>43566</v>
      </c>
      <c r="D139" s="55">
        <f>IF(COUNTIF($N$5:$N$19,$C139)&gt;0,"",IF(COUNTIF($M$5:$M$19,WEEKNUM($C139))&gt;0,"",IF($C139&gt;$O$21,"",$K$7)))</f>
        <v>1</v>
      </c>
      <c r="E139" s="56">
        <f>IF(D139&lt;&gt;"",SUM($D$5:$D139)/$J$11,"")</f>
        <v>0.81118881118881114</v>
      </c>
      <c r="F139" s="37"/>
      <c r="G139" s="37"/>
      <c r="H139" s="27"/>
    </row>
    <row r="140" spans="1:8" x14ac:dyDescent="0.25">
      <c r="A140" s="50"/>
      <c r="B140" s="44">
        <f t="shared" si="21"/>
        <v>43567</v>
      </c>
      <c r="C140" s="61">
        <f t="shared" si="19"/>
        <v>43567</v>
      </c>
      <c r="D140" s="62">
        <f>IF(COUNTIF($N$5:$N$19,$C140)&gt;0,"",IF(COUNTIF($M$5:$M$19,WEEKNUM($C140))&gt;0,"",IF($C140&gt;$O$21,"",$K$8)))</f>
        <v>1</v>
      </c>
      <c r="E140" s="53">
        <f>IF(D140&lt;&gt;"",SUM($D$5:$D140)/$J$11,"")</f>
        <v>0.81818181818181823</v>
      </c>
      <c r="F140" s="37"/>
      <c r="G140" s="37"/>
      <c r="H140" s="27"/>
    </row>
    <row r="141" spans="1:8" x14ac:dyDescent="0.25">
      <c r="A141" s="57">
        <f t="shared" ref="A141" si="36">WEEKNUM(C141)</f>
        <v>16</v>
      </c>
      <c r="B141" s="43">
        <f t="shared" si="21"/>
        <v>43570</v>
      </c>
      <c r="C141" s="58">
        <f t="shared" ref="C141:C176" si="37">C137+7</f>
        <v>43570</v>
      </c>
      <c r="D141" s="59" t="str">
        <f>IF(COUNTIF($N$5:$N$19,$C141)&gt;0,"",IF(COUNTIF($M$5:$M$19,WEEKNUM($C141))&gt;0,"",IF($C141&gt;$O$21,"",$K$5)))</f>
        <v/>
      </c>
      <c r="E141" s="60" t="str">
        <f>IF(D141&lt;&gt;"",SUM($D$5:$D141)/$J$11,"")</f>
        <v/>
      </c>
      <c r="F141" s="38"/>
      <c r="G141" s="38"/>
      <c r="H141" s="39"/>
    </row>
    <row r="142" spans="1:8" x14ac:dyDescent="0.25">
      <c r="A142" s="50"/>
      <c r="B142" s="41">
        <f t="shared" si="21"/>
        <v>43572</v>
      </c>
      <c r="C142" s="51">
        <f t="shared" si="37"/>
        <v>43572</v>
      </c>
      <c r="D142" s="52" t="str">
        <f>IF(COUNTIF($N$5:$N$19,$C142)&gt;0,"",IF(COUNTIF($M$5:$M$19,WEEKNUM($C142))&gt;0,"",IF($C142&gt;$O$21,"",$K$6)))</f>
        <v/>
      </c>
      <c r="E142" s="53" t="str">
        <f>IF(D142&lt;&gt;"",SUM($D$5:$D142)/$J$11,"")</f>
        <v/>
      </c>
      <c r="F142" s="37"/>
      <c r="G142" s="37"/>
      <c r="H142" s="27"/>
    </row>
    <row r="143" spans="1:8" x14ac:dyDescent="0.25">
      <c r="A143" s="50"/>
      <c r="B143" s="42">
        <f t="shared" si="21"/>
        <v>43573</v>
      </c>
      <c r="C143" s="54">
        <f t="shared" si="37"/>
        <v>43573</v>
      </c>
      <c r="D143" s="55" t="str">
        <f>IF(COUNTIF($N$5:$N$19,$C143)&gt;0,"",IF(COUNTIF($M$5:$M$19,WEEKNUM($C143))&gt;0,"",IF($C143&gt;$O$21,"",$K$7)))</f>
        <v/>
      </c>
      <c r="E143" s="56" t="str">
        <f>IF(D143&lt;&gt;"",SUM($D$5:$D143)/$J$11,"")</f>
        <v/>
      </c>
      <c r="F143" s="37"/>
      <c r="G143" s="37"/>
      <c r="H143" s="27"/>
    </row>
    <row r="144" spans="1:8" x14ac:dyDescent="0.25">
      <c r="A144" s="50"/>
      <c r="B144" s="44">
        <f t="shared" si="21"/>
        <v>43574</v>
      </c>
      <c r="C144" s="61">
        <f t="shared" si="37"/>
        <v>43574</v>
      </c>
      <c r="D144" s="62" t="str">
        <f>IF(COUNTIF($N$5:$N$19,$C144)&gt;0,"",IF(COUNTIF($M$5:$M$19,WEEKNUM($C144))&gt;0,"",IF($C144&gt;$O$21,"",$K$8)))</f>
        <v/>
      </c>
      <c r="E144" s="53" t="str">
        <f>IF(D144&lt;&gt;"",SUM($D$5:$D144)/$J$11,"")</f>
        <v/>
      </c>
      <c r="F144" s="37"/>
      <c r="G144" s="37"/>
      <c r="H144" s="27"/>
    </row>
    <row r="145" spans="1:8" x14ac:dyDescent="0.25">
      <c r="A145" s="57">
        <f t="shared" ref="A145" si="38">WEEKNUM(C145)</f>
        <v>17</v>
      </c>
      <c r="B145" s="43">
        <f t="shared" ref="B145:B176" si="39">C145</f>
        <v>43577</v>
      </c>
      <c r="C145" s="58">
        <f t="shared" si="37"/>
        <v>43577</v>
      </c>
      <c r="D145" s="59" t="str">
        <f>IF(COUNTIF($N$5:$N$19,$C145)&gt;0,"",IF(COUNTIF($M$5:$M$19,WEEKNUM($C145))&gt;0,"",IF($C145&gt;$O$21,"",$K$5)))</f>
        <v/>
      </c>
      <c r="E145" s="60" t="str">
        <f>IF(D145&lt;&gt;"",SUM($D$5:$D145)/$J$11,"")</f>
        <v/>
      </c>
      <c r="F145" s="38"/>
      <c r="G145" s="38"/>
      <c r="H145" s="39"/>
    </row>
    <row r="146" spans="1:8" x14ac:dyDescent="0.25">
      <c r="A146" s="50"/>
      <c r="B146" s="41">
        <f t="shared" si="39"/>
        <v>43579</v>
      </c>
      <c r="C146" s="51">
        <f t="shared" si="37"/>
        <v>43579</v>
      </c>
      <c r="D146" s="52">
        <f>IF(COUNTIF($N$5:$N$19,$C146)&gt;0,"",IF(COUNTIF($M$5:$M$19,WEEKNUM($C146))&gt;0,"",IF($C146&gt;$O$21,"",$K$6)))</f>
        <v>1</v>
      </c>
      <c r="E146" s="53">
        <f>IF(D146&lt;&gt;"",SUM($D$5:$D146)/$J$11,"")</f>
        <v>0.82517482517482521</v>
      </c>
      <c r="F146" s="37"/>
      <c r="G146" s="37"/>
      <c r="H146" s="27"/>
    </row>
    <row r="147" spans="1:8" x14ac:dyDescent="0.25">
      <c r="A147" s="50"/>
      <c r="B147" s="42">
        <f t="shared" si="39"/>
        <v>43580</v>
      </c>
      <c r="C147" s="54">
        <f t="shared" si="37"/>
        <v>43580</v>
      </c>
      <c r="D147" s="55">
        <f>IF(COUNTIF($N$5:$N$19,$C147)&gt;0,"",IF(COUNTIF($M$5:$M$19,WEEKNUM($C147))&gt;0,"",IF($C147&gt;$O$21,"",$K$7)))</f>
        <v>1</v>
      </c>
      <c r="E147" s="56">
        <f>IF(D147&lt;&gt;"",SUM($D$5:$D147)/$J$11,"")</f>
        <v>0.83216783216783219</v>
      </c>
      <c r="F147" s="37"/>
      <c r="G147" s="37"/>
      <c r="H147" s="27"/>
    </row>
    <row r="148" spans="1:8" x14ac:dyDescent="0.25">
      <c r="A148" s="50"/>
      <c r="B148" s="44">
        <f t="shared" si="39"/>
        <v>43581</v>
      </c>
      <c r="C148" s="61">
        <f t="shared" si="37"/>
        <v>43581</v>
      </c>
      <c r="D148" s="62">
        <f>IF(COUNTIF($N$5:$N$19,$C148)&gt;0,"",IF(COUNTIF($M$5:$M$19,WEEKNUM($C148))&gt;0,"",IF($C148&gt;$O$21,"",$K$8)))</f>
        <v>1</v>
      </c>
      <c r="E148" s="53">
        <f>IF(D148&lt;&gt;"",SUM($D$5:$D148)/$J$11,"")</f>
        <v>0.83916083916083917</v>
      </c>
      <c r="F148" s="37"/>
      <c r="G148" s="37"/>
      <c r="H148" s="27"/>
    </row>
    <row r="149" spans="1:8" x14ac:dyDescent="0.25">
      <c r="A149" s="57">
        <f t="shared" ref="A149" si="40">WEEKNUM(C149)</f>
        <v>18</v>
      </c>
      <c r="B149" s="43">
        <f t="shared" si="39"/>
        <v>43584</v>
      </c>
      <c r="C149" s="58">
        <f t="shared" si="37"/>
        <v>43584</v>
      </c>
      <c r="D149" s="59">
        <f>IF(COUNTIF($N$5:$N$19,$C149)&gt;0,"",IF(COUNTIF($M$5:$M$19,WEEKNUM($C149))&gt;0,"",IF($C149&gt;$O$21,"",$K$5)))</f>
        <v>1</v>
      </c>
      <c r="E149" s="60">
        <f>IF(D149&lt;&gt;"",SUM($D$5:$D149)/$J$11,"")</f>
        <v>0.84615384615384615</v>
      </c>
      <c r="F149" s="38"/>
      <c r="G149" s="38"/>
      <c r="H149" s="39"/>
    </row>
    <row r="150" spans="1:8" x14ac:dyDescent="0.25">
      <c r="A150" s="50"/>
      <c r="B150" s="41">
        <f t="shared" si="39"/>
        <v>43586</v>
      </c>
      <c r="C150" s="51">
        <f t="shared" si="37"/>
        <v>43586</v>
      </c>
      <c r="D150" s="52" t="str">
        <f>IF(COUNTIF($N$5:$N$19,$C150)&gt;0,"",IF(COUNTIF($M$5:$M$19,WEEKNUM($C150))&gt;0,"",IF($C150&gt;$O$21,"",$K$6)))</f>
        <v/>
      </c>
      <c r="E150" s="53" t="str">
        <f>IF(D150&lt;&gt;"",SUM($D$5:$D150)/$J$11,"")</f>
        <v/>
      </c>
      <c r="F150" s="37"/>
      <c r="G150" s="37"/>
      <c r="H150" s="27"/>
    </row>
    <row r="151" spans="1:8" x14ac:dyDescent="0.25">
      <c r="A151" s="50"/>
      <c r="B151" s="42">
        <f t="shared" si="39"/>
        <v>43587</v>
      </c>
      <c r="C151" s="54">
        <f t="shared" si="37"/>
        <v>43587</v>
      </c>
      <c r="D151" s="55">
        <f>IF(COUNTIF($N$5:$N$19,$C151)&gt;0,"",IF(COUNTIF($M$5:$M$19,WEEKNUM($C151))&gt;0,"",IF($C151&gt;$O$21,"",$K$7)))</f>
        <v>1</v>
      </c>
      <c r="E151" s="56">
        <f>IF(D151&lt;&gt;"",SUM($D$5:$D151)/$J$11,"")</f>
        <v>0.85314685314685312</v>
      </c>
      <c r="F151" s="37"/>
      <c r="G151" s="37"/>
      <c r="H151" s="27"/>
    </row>
    <row r="152" spans="1:8" x14ac:dyDescent="0.25">
      <c r="A152" s="50"/>
      <c r="B152" s="44">
        <f t="shared" si="39"/>
        <v>43588</v>
      </c>
      <c r="C152" s="61">
        <f t="shared" si="37"/>
        <v>43588</v>
      </c>
      <c r="D152" s="62">
        <f>IF(COUNTIF($N$5:$N$19,$C152)&gt;0,"",IF(COUNTIF($M$5:$M$19,WEEKNUM($C152))&gt;0,"",IF($C152&gt;$O$21,"",$K$8)))</f>
        <v>1</v>
      </c>
      <c r="E152" s="53">
        <f>IF(D152&lt;&gt;"",SUM($D$5:$D152)/$J$11,"")</f>
        <v>0.8601398601398601</v>
      </c>
      <c r="F152" s="37"/>
      <c r="G152" s="37"/>
      <c r="H152" s="27"/>
    </row>
    <row r="153" spans="1:8" x14ac:dyDescent="0.25">
      <c r="A153" s="57">
        <f t="shared" ref="A153" si="41">WEEKNUM(C153)</f>
        <v>19</v>
      </c>
      <c r="B153" s="43">
        <f t="shared" si="39"/>
        <v>43591</v>
      </c>
      <c r="C153" s="58">
        <f t="shared" si="37"/>
        <v>43591</v>
      </c>
      <c r="D153" s="59">
        <f>IF(COUNTIF($N$5:$N$19,$C153)&gt;0,"",IF(COUNTIF($M$5:$M$19,WEEKNUM($C153))&gt;0,"",IF($C153&gt;$O$21,"",$K$5)))</f>
        <v>1</v>
      </c>
      <c r="E153" s="60">
        <f>IF(D153&lt;&gt;"",SUM($D$5:$D153)/$J$11,"")</f>
        <v>0.86713286713286708</v>
      </c>
      <c r="F153" s="38"/>
      <c r="G153" s="38"/>
      <c r="H153" s="39"/>
    </row>
    <row r="154" spans="1:8" x14ac:dyDescent="0.25">
      <c r="A154" s="50"/>
      <c r="B154" s="41">
        <f t="shared" si="39"/>
        <v>43593</v>
      </c>
      <c r="C154" s="51">
        <f t="shared" si="37"/>
        <v>43593</v>
      </c>
      <c r="D154" s="52">
        <f>IF(COUNTIF($N$5:$N$19,$C154)&gt;0,"",IF(COUNTIF($M$5:$M$19,WEEKNUM($C154))&gt;0,"",IF($C154&gt;$O$21,"",$K$6)))</f>
        <v>1</v>
      </c>
      <c r="E154" s="53">
        <f>IF(D154&lt;&gt;"",SUM($D$5:$D154)/$J$11,"")</f>
        <v>0.87412587412587417</v>
      </c>
      <c r="F154" s="37"/>
      <c r="G154" s="37"/>
      <c r="H154" s="27"/>
    </row>
    <row r="155" spans="1:8" x14ac:dyDescent="0.25">
      <c r="A155" s="50"/>
      <c r="B155" s="42">
        <f t="shared" si="39"/>
        <v>43594</v>
      </c>
      <c r="C155" s="54">
        <f t="shared" si="37"/>
        <v>43594</v>
      </c>
      <c r="D155" s="55">
        <f>IF(COUNTIF($N$5:$N$19,$C155)&gt;0,"",IF(COUNTIF($M$5:$M$19,WEEKNUM($C155))&gt;0,"",IF($C155&gt;$O$21,"",$K$7)))</f>
        <v>1</v>
      </c>
      <c r="E155" s="56">
        <f>IF(D155&lt;&gt;"",SUM($D$5:$D155)/$J$11,"")</f>
        <v>0.88111888111888115</v>
      </c>
      <c r="F155" s="37"/>
      <c r="G155" s="37"/>
      <c r="H155" s="27"/>
    </row>
    <row r="156" spans="1:8" x14ac:dyDescent="0.25">
      <c r="A156" s="50"/>
      <c r="B156" s="44">
        <f t="shared" si="39"/>
        <v>43595</v>
      </c>
      <c r="C156" s="61">
        <f t="shared" si="37"/>
        <v>43595</v>
      </c>
      <c r="D156" s="62">
        <f>IF(COUNTIF($N$5:$N$19,$C156)&gt;0,"",IF(COUNTIF($M$5:$M$19,WEEKNUM($C156))&gt;0,"",IF($C156&gt;$O$21,"",$K$8)))</f>
        <v>1</v>
      </c>
      <c r="E156" s="53">
        <f>IF(D156&lt;&gt;"",SUM($D$5:$D156)/$J$11,"")</f>
        <v>0.88811188811188813</v>
      </c>
      <c r="F156" s="37"/>
      <c r="G156" s="37"/>
      <c r="H156" s="27"/>
    </row>
    <row r="157" spans="1:8" x14ac:dyDescent="0.25">
      <c r="A157" s="57">
        <f t="shared" ref="A157" si="42">WEEKNUM(C157)</f>
        <v>20</v>
      </c>
      <c r="B157" s="43">
        <f t="shared" si="39"/>
        <v>43598</v>
      </c>
      <c r="C157" s="58">
        <f t="shared" si="37"/>
        <v>43598</v>
      </c>
      <c r="D157" s="59">
        <f>IF(COUNTIF($N$5:$N$19,$C157)&gt;0,"",IF(COUNTIF($M$5:$M$19,WEEKNUM($C157))&gt;0,"",IF($C157&gt;$O$21,"",$K$5)))</f>
        <v>1</v>
      </c>
      <c r="E157" s="60">
        <f>IF(D157&lt;&gt;"",SUM($D$5:$D157)/$J$11,"")</f>
        <v>0.8951048951048951</v>
      </c>
      <c r="F157" s="38"/>
      <c r="G157" s="38"/>
      <c r="H157" s="39"/>
    </row>
    <row r="158" spans="1:8" x14ac:dyDescent="0.25">
      <c r="A158" s="50"/>
      <c r="B158" s="41">
        <f t="shared" si="39"/>
        <v>43600</v>
      </c>
      <c r="C158" s="51">
        <f t="shared" si="37"/>
        <v>43600</v>
      </c>
      <c r="D158" s="52">
        <f>IF(COUNTIF($N$5:$N$19,$C158)&gt;0,"",IF(COUNTIF($M$5:$M$19,WEEKNUM($C158))&gt;0,"",IF($C158&gt;$O$21,"",$K$6)))</f>
        <v>1</v>
      </c>
      <c r="E158" s="53">
        <f>IF(D158&lt;&gt;"",SUM($D$5:$D158)/$J$11,"")</f>
        <v>0.90209790209790208</v>
      </c>
      <c r="F158" s="37"/>
      <c r="G158" s="37"/>
      <c r="H158" s="27"/>
    </row>
    <row r="159" spans="1:8" x14ac:dyDescent="0.25">
      <c r="A159" s="50"/>
      <c r="B159" s="42">
        <f t="shared" si="39"/>
        <v>43601</v>
      </c>
      <c r="C159" s="54">
        <f t="shared" si="37"/>
        <v>43601</v>
      </c>
      <c r="D159" s="55">
        <f>IF(COUNTIF($N$5:$N$19,$C159)&gt;0,"",IF(COUNTIF($M$5:$M$19,WEEKNUM($C159))&gt;0,"",IF($C159&gt;$O$21,"",$K$7)))</f>
        <v>1</v>
      </c>
      <c r="E159" s="56">
        <f>IF(D159&lt;&gt;"",SUM($D$5:$D159)/$J$11,"")</f>
        <v>0.90909090909090906</v>
      </c>
      <c r="F159" s="37"/>
      <c r="G159" s="37"/>
      <c r="H159" s="27"/>
    </row>
    <row r="160" spans="1:8" x14ac:dyDescent="0.25">
      <c r="A160" s="50"/>
      <c r="B160" s="44">
        <f t="shared" si="39"/>
        <v>43602</v>
      </c>
      <c r="C160" s="61">
        <f t="shared" si="37"/>
        <v>43602</v>
      </c>
      <c r="D160" s="62">
        <f>IF(COUNTIF($N$5:$N$19,$C160)&gt;0,"",IF(COUNTIF($M$5:$M$19,WEEKNUM($C160))&gt;0,"",IF($C160&gt;$O$21,"",$K$8)))</f>
        <v>1</v>
      </c>
      <c r="E160" s="53">
        <f>IF(D160&lt;&gt;"",SUM($D$5:$D160)/$J$11,"")</f>
        <v>0.91608391608391604</v>
      </c>
      <c r="F160" s="37"/>
      <c r="G160" s="37"/>
      <c r="H160" s="27"/>
    </row>
    <row r="161" spans="1:8" x14ac:dyDescent="0.25">
      <c r="A161" s="57">
        <f t="shared" ref="A161" si="43">WEEKNUM(C161)</f>
        <v>21</v>
      </c>
      <c r="B161" s="43">
        <f t="shared" si="39"/>
        <v>43605</v>
      </c>
      <c r="C161" s="58">
        <f t="shared" si="37"/>
        <v>43605</v>
      </c>
      <c r="D161" s="59">
        <f>IF(COUNTIF($N$5:$N$19,$C161)&gt;0,"",IF(COUNTIF($M$5:$M$19,WEEKNUM($C161))&gt;0,"",IF($C161&gt;$O$21,"",$K$5)))</f>
        <v>1</v>
      </c>
      <c r="E161" s="60">
        <f>IF(D161&lt;&gt;"",SUM($D$5:$D161)/$J$11,"")</f>
        <v>0.92307692307692313</v>
      </c>
      <c r="F161" s="38"/>
      <c r="G161" s="38"/>
      <c r="H161" s="39"/>
    </row>
    <row r="162" spans="1:8" x14ac:dyDescent="0.25">
      <c r="A162" s="50"/>
      <c r="B162" s="41">
        <f t="shared" si="39"/>
        <v>43607</v>
      </c>
      <c r="C162" s="51">
        <f t="shared" si="37"/>
        <v>43607</v>
      </c>
      <c r="D162" s="52">
        <f>IF(COUNTIF($N$5:$N$19,$C162)&gt;0,"",IF(COUNTIF($M$5:$M$19,WEEKNUM($C162))&gt;0,"",IF($C162&gt;$O$21,"",$K$6)))</f>
        <v>1</v>
      </c>
      <c r="E162" s="53">
        <f>IF(D162&lt;&gt;"",SUM($D$5:$D162)/$J$11,"")</f>
        <v>0.93006993006993011</v>
      </c>
      <c r="F162" s="37"/>
      <c r="G162" s="37"/>
      <c r="H162" s="27"/>
    </row>
    <row r="163" spans="1:8" x14ac:dyDescent="0.25">
      <c r="A163" s="50"/>
      <c r="B163" s="42">
        <f t="shared" si="39"/>
        <v>43608</v>
      </c>
      <c r="C163" s="54">
        <f t="shared" si="37"/>
        <v>43608</v>
      </c>
      <c r="D163" s="55">
        <f>IF(COUNTIF($N$5:$N$19,$C163)&gt;0,"",IF(COUNTIF($M$5:$M$19,WEEKNUM($C163))&gt;0,"",IF($C163&gt;$O$21,"",$K$7)))</f>
        <v>1</v>
      </c>
      <c r="E163" s="56">
        <f>IF(D163&lt;&gt;"",SUM($D$5:$D163)/$J$11,"")</f>
        <v>0.93706293706293708</v>
      </c>
      <c r="F163" s="37"/>
      <c r="G163" s="37"/>
      <c r="H163" s="27"/>
    </row>
    <row r="164" spans="1:8" x14ac:dyDescent="0.25">
      <c r="A164" s="50"/>
      <c r="B164" s="44">
        <f t="shared" si="39"/>
        <v>43609</v>
      </c>
      <c r="C164" s="61">
        <f t="shared" si="37"/>
        <v>43609</v>
      </c>
      <c r="D164" s="62">
        <f>IF(COUNTIF($N$5:$N$19,$C164)&gt;0,"",IF(COUNTIF($M$5:$M$19,WEEKNUM($C164))&gt;0,"",IF($C164&gt;$O$21,"",$K$8)))</f>
        <v>1</v>
      </c>
      <c r="E164" s="53">
        <f>IF(D164&lt;&gt;"",SUM($D$5:$D164)/$J$11,"")</f>
        <v>0.94405594405594406</v>
      </c>
      <c r="F164" s="37"/>
      <c r="G164" s="37"/>
      <c r="H164" s="27"/>
    </row>
    <row r="165" spans="1:8" x14ac:dyDescent="0.25">
      <c r="A165" s="57">
        <f t="shared" ref="A165" si="44">WEEKNUM(C165)</f>
        <v>22</v>
      </c>
      <c r="B165" s="43">
        <f t="shared" si="39"/>
        <v>43612</v>
      </c>
      <c r="C165" s="58">
        <f t="shared" si="37"/>
        <v>43612</v>
      </c>
      <c r="D165" s="59">
        <f>IF(COUNTIF($N$5:$N$19,$C165)&gt;0,"",IF(COUNTIF($M$5:$M$19,WEEKNUM($C165))&gt;0,"",IF($C165&gt;$O$21,"",$K$5)))</f>
        <v>1</v>
      </c>
      <c r="E165" s="60">
        <f>IF(D165&lt;&gt;"",SUM($D$5:$D165)/$J$11,"")</f>
        <v>0.95104895104895104</v>
      </c>
      <c r="F165" s="38"/>
      <c r="G165" s="38"/>
      <c r="H165" s="39"/>
    </row>
    <row r="166" spans="1:8" x14ac:dyDescent="0.25">
      <c r="A166" s="50"/>
      <c r="B166" s="41">
        <f t="shared" si="39"/>
        <v>43614</v>
      </c>
      <c r="C166" s="51">
        <f t="shared" si="37"/>
        <v>43614</v>
      </c>
      <c r="D166" s="52">
        <f>IF(COUNTIF($N$5:$N$19,$C166)&gt;0,"",IF(COUNTIF($M$5:$M$19,WEEKNUM($C166))&gt;0,"",IF($C166&gt;$O$21,"",$K$6)))</f>
        <v>1</v>
      </c>
      <c r="E166" s="53">
        <f>IF(D166&lt;&gt;"",SUM($D$5:$D166)/$J$11,"")</f>
        <v>0.95804195804195802</v>
      </c>
      <c r="F166" s="37"/>
      <c r="G166" s="37"/>
      <c r="H166" s="27"/>
    </row>
    <row r="167" spans="1:8" x14ac:dyDescent="0.25">
      <c r="A167" s="50"/>
      <c r="B167" s="42">
        <f t="shared" si="39"/>
        <v>43615</v>
      </c>
      <c r="C167" s="54">
        <f t="shared" si="37"/>
        <v>43615</v>
      </c>
      <c r="D167" s="55" t="str">
        <f>IF(COUNTIF($N$5:$N$19,$C167)&gt;0,"",IF(COUNTIF($M$5:$M$19,WEEKNUM($C167))&gt;0,"",IF($C167&gt;$O$21,"",$K$7)))</f>
        <v/>
      </c>
      <c r="E167" s="56" t="str">
        <f>IF(D167&lt;&gt;"",SUM($D$5:$D167)/$J$11,"")</f>
        <v/>
      </c>
      <c r="F167" s="37"/>
      <c r="G167" s="37"/>
      <c r="H167" s="27"/>
    </row>
    <row r="168" spans="1:8" x14ac:dyDescent="0.25">
      <c r="A168" s="50"/>
      <c r="B168" s="44">
        <f t="shared" si="39"/>
        <v>43616</v>
      </c>
      <c r="C168" s="61">
        <f t="shared" si="37"/>
        <v>43616</v>
      </c>
      <c r="D168" s="62" t="str">
        <f>IF(COUNTIF($N$5:$N$19,$C168)&gt;0,"",IF(COUNTIF($M$5:$M$19,WEEKNUM($C168))&gt;0,"",IF($C168&gt;$O$21,"",$K$8)))</f>
        <v/>
      </c>
      <c r="E168" s="53" t="str">
        <f>IF(D168&lt;&gt;"",SUM($D$5:$D168)/$J$11,"")</f>
        <v/>
      </c>
      <c r="F168" s="37"/>
      <c r="G168" s="37"/>
      <c r="H168" s="27"/>
    </row>
    <row r="169" spans="1:8" x14ac:dyDescent="0.25">
      <c r="A169" s="57">
        <f t="shared" ref="A169" si="45">WEEKNUM(C169)</f>
        <v>23</v>
      </c>
      <c r="B169" s="43">
        <f t="shared" si="39"/>
        <v>43619</v>
      </c>
      <c r="C169" s="58">
        <f t="shared" si="37"/>
        <v>43619</v>
      </c>
      <c r="D169" s="59">
        <f>IF(COUNTIF($N$5:$N$19,$C169)&gt;0,"",IF(COUNTIF($M$5:$M$19,WEEKNUM($C169))&gt;0,"",IF($C169&gt;$O$21,"",$K$5)))</f>
        <v>1</v>
      </c>
      <c r="E169" s="60">
        <f>IF(D169&lt;&gt;"",SUM($D$5:$D169)/$J$11,"")</f>
        <v>0.965034965034965</v>
      </c>
      <c r="F169" s="38"/>
      <c r="G169" s="38"/>
      <c r="H169" s="39"/>
    </row>
    <row r="170" spans="1:8" x14ac:dyDescent="0.25">
      <c r="A170" s="50"/>
      <c r="B170" s="41">
        <f t="shared" si="39"/>
        <v>43621</v>
      </c>
      <c r="C170" s="51">
        <f t="shared" si="37"/>
        <v>43621</v>
      </c>
      <c r="D170" s="52">
        <f>IF(COUNTIF($N$5:$N$19,$C170)&gt;0,"",IF(COUNTIF($M$5:$M$19,WEEKNUM($C170))&gt;0,"",IF($C170&gt;$O$21,"",$K$6)))</f>
        <v>1</v>
      </c>
      <c r="E170" s="53">
        <f>IF(D170&lt;&gt;"",SUM($D$5:$D170)/$J$11,"")</f>
        <v>0.97202797202797198</v>
      </c>
      <c r="F170" s="37"/>
      <c r="G170" s="37"/>
      <c r="H170" s="27"/>
    </row>
    <row r="171" spans="1:8" x14ac:dyDescent="0.25">
      <c r="A171" s="50"/>
      <c r="B171" s="42">
        <f t="shared" si="39"/>
        <v>43622</v>
      </c>
      <c r="C171" s="54">
        <f t="shared" si="37"/>
        <v>43622</v>
      </c>
      <c r="D171" s="55" t="str">
        <f>IF(COUNTIF($N$5:$N$19,$C171)&gt;0,"",IF(COUNTIF($M$5:$M$19,WEEKNUM($C171))&gt;0,"",IF($C171&gt;$O$21,"",$K$7)))</f>
        <v/>
      </c>
      <c r="E171" s="56" t="str">
        <f>IF(D171&lt;&gt;"",SUM($D$5:$D171)/$J$11,"")</f>
        <v/>
      </c>
      <c r="F171" s="37"/>
      <c r="G171" s="37"/>
      <c r="H171" s="27"/>
    </row>
    <row r="172" spans="1:8" x14ac:dyDescent="0.25">
      <c r="A172" s="50"/>
      <c r="B172" s="44">
        <f t="shared" si="39"/>
        <v>43623</v>
      </c>
      <c r="C172" s="61">
        <f t="shared" si="37"/>
        <v>43623</v>
      </c>
      <c r="D172" s="62" t="str">
        <f>IF(COUNTIF($N$5:$N$19,$C172)&gt;0,"",IF(COUNTIF($M$5:$M$19,WEEKNUM($C172))&gt;0,"",IF($C172&gt;$O$21,"",$K$8)))</f>
        <v/>
      </c>
      <c r="E172" s="53" t="str">
        <f>IF(D172&lt;&gt;"",SUM($D$5:$D172)/$J$11,"")</f>
        <v/>
      </c>
      <c r="F172" s="37"/>
      <c r="G172" s="37"/>
      <c r="H172" s="27"/>
    </row>
    <row r="173" spans="1:8" x14ac:dyDescent="0.25">
      <c r="A173" s="57">
        <f t="shared" ref="A173" si="46">WEEKNUM(C173)</f>
        <v>24</v>
      </c>
      <c r="B173" s="43">
        <f t="shared" si="39"/>
        <v>43626</v>
      </c>
      <c r="C173" s="58">
        <f t="shared" si="37"/>
        <v>43626</v>
      </c>
      <c r="D173" s="59">
        <f>IF(COUNTIF($N$5:$N$19,$C173)&gt;0,"",IF(COUNTIF($M$5:$M$19,WEEKNUM($C173))&gt;0,"",IF($C173&gt;$O$21,"",$K$5)))</f>
        <v>1</v>
      </c>
      <c r="E173" s="60">
        <f>IF(D173&lt;&gt;"",SUM($D$5:$D173)/$J$11,"")</f>
        <v>0.97902097902097907</v>
      </c>
      <c r="F173" s="38"/>
      <c r="G173" s="38"/>
      <c r="H173" s="39"/>
    </row>
    <row r="174" spans="1:8" x14ac:dyDescent="0.25">
      <c r="A174" s="50"/>
      <c r="B174" s="41">
        <f t="shared" si="39"/>
        <v>43628</v>
      </c>
      <c r="C174" s="51">
        <f t="shared" si="37"/>
        <v>43628</v>
      </c>
      <c r="D174" s="52">
        <f>IF(COUNTIF($N$5:$N$19,$C174)&gt;0,"",IF(COUNTIF($M$5:$M$19,WEEKNUM($C174))&gt;0,"",IF($C174&gt;$O$21,"",$K$6)))</f>
        <v>1</v>
      </c>
      <c r="E174" s="53">
        <f>IF(D174&lt;&gt;"",SUM($D$5:$D174)/$J$11,"")</f>
        <v>0.98601398601398604</v>
      </c>
      <c r="F174" s="37"/>
      <c r="G174" s="37"/>
      <c r="H174" s="27"/>
    </row>
    <row r="175" spans="1:8" x14ac:dyDescent="0.25">
      <c r="A175" s="50"/>
      <c r="B175" s="42">
        <f t="shared" si="39"/>
        <v>43629</v>
      </c>
      <c r="C175" s="54">
        <f t="shared" si="37"/>
        <v>43629</v>
      </c>
      <c r="D175" s="55">
        <f>IF(COUNTIF($N$5:$N$19,$C175)&gt;0,"",IF(COUNTIF($M$5:$M$19,WEEKNUM($C175))&gt;0,"",IF($C175&gt;$O$21,"",$K$7)))</f>
        <v>1</v>
      </c>
      <c r="E175" s="56">
        <f>IF(D175&lt;&gt;"",SUM($D$5:$D175)/$J$11,"")</f>
        <v>0.99300699300699302</v>
      </c>
      <c r="F175" s="37"/>
      <c r="G175" s="37"/>
      <c r="H175" s="27"/>
    </row>
    <row r="176" spans="1:8" ht="15.75" thickBot="1" x14ac:dyDescent="0.3">
      <c r="A176" s="63"/>
      <c r="B176" s="45">
        <f t="shared" si="39"/>
        <v>43630</v>
      </c>
      <c r="C176" s="64">
        <f t="shared" si="37"/>
        <v>43630</v>
      </c>
      <c r="D176" s="65">
        <f>IF(COUNTIF($N$5:$N$19,$C176)&gt;0,"",IF(COUNTIF($M$5:$M$19,WEEKNUM($C176))&gt;0,"",IF($C176&gt;$O$21,"",$K$8)))</f>
        <v>1</v>
      </c>
      <c r="E176" s="66">
        <f>IF(D176&lt;&gt;"",SUM($D$5:$D176)/$J$11,"")</f>
        <v>1</v>
      </c>
      <c r="F176" s="21"/>
      <c r="G176" s="21"/>
      <c r="H176" s="22"/>
    </row>
  </sheetData>
  <sheetProtection insertColumns="0" insertRows="0" insertHyperlinks="0" deleteColumns="0" deleteRows="0" sort="0" autoFilter="0" pivotTables="0"/>
  <protectedRanges>
    <protectedRange sqref="F5:H176" name="Område1"/>
  </protectedRanges>
  <mergeCells count="6">
    <mergeCell ref="M21:N21"/>
    <mergeCell ref="O21:P21"/>
    <mergeCell ref="J12:K12"/>
    <mergeCell ref="J11:K11"/>
    <mergeCell ref="O4:P4"/>
    <mergeCell ref="J10:K10"/>
  </mergeCells>
  <conditionalFormatting sqref="B5:H176">
    <cfRule type="expression" dxfId="3" priority="6">
      <formula>COUNTIF($O$5:$O$19,$C5)&gt;0</formula>
    </cfRule>
    <cfRule type="expression" dxfId="2" priority="7">
      <formula>COUNTIF($M$5:$N$19,$C5)&gt;0</formula>
    </cfRule>
    <cfRule type="expression" dxfId="1" priority="8">
      <formula>COUNTIF($M$5:$M$19,WEEKNUM($C5))&gt;0</formula>
    </cfRule>
  </conditionalFormatting>
  <conditionalFormatting sqref="A5:H176">
    <cfRule type="expression" dxfId="0" priority="1" stopIfTrue="1">
      <formula>$C5&gt;$O$21</formula>
    </cfRule>
  </conditionalFormatting>
  <pageMargins left="0.7" right="0.7" top="0.75" bottom="0.75" header="0.3" footer="0.3"/>
  <pageSetup paperSize="9" scale="4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Planering</vt:lpstr>
    </vt:vector>
  </TitlesOfParts>
  <Company>Jönköpings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Larsson</dc:creator>
  <cp:lastModifiedBy>Martin Larsson</cp:lastModifiedBy>
  <cp:lastPrinted>2018-08-16T12:35:46Z</cp:lastPrinted>
  <dcterms:created xsi:type="dcterms:W3CDTF">2017-08-17T14:15:38Z</dcterms:created>
  <dcterms:modified xsi:type="dcterms:W3CDTF">2018-08-17T11:58:58Z</dcterms:modified>
</cp:coreProperties>
</file>